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SingleCells1.xml" ContentType="application/vnd.openxmlformats-officedocument.spreadsheetml.tableSingleCell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W:\Tax Credit\2022\2022 LIHTC Application Documents\"/>
    </mc:Choice>
  </mc:AlternateContent>
  <xr:revisionPtr revIDLastSave="0" documentId="8_{98EF52F9-C8DC-414C-ABC4-A680FC2E6B36}" xr6:coauthVersionLast="36" xr6:coauthVersionMax="36" xr10:uidLastSave="{00000000-0000-0000-0000-000000000000}"/>
  <workbookProtection workbookAlgorithmName="SHA-512" workbookHashValue="qaaFRqGxU15ThW3kkkgFqaeaHwu0eHOkcvELTzGqpuG5GXOJ8eMLXzXDSzd39w3UhanIePgWVYOXch8gI4pTpw==" workbookSaltValue="SnA81QjBkfDMARe0T9qcjw==" workbookSpinCount="100000" lockStructure="1"/>
  <bookViews>
    <workbookView xWindow="0" yWindow="0" windowWidth="24000" windowHeight="9525" xr2:uid="{85F5BFF4-3A7D-4937-8FD1-FB502C765EE2}"/>
  </bookViews>
  <sheets>
    <sheet name="Guide" sheetId="22" r:id="rId1"/>
    <sheet name="1" sheetId="1" r:id="rId2"/>
    <sheet name="2" sheetId="2" r:id="rId3"/>
    <sheet name="3" sheetId="3" r:id="rId4"/>
    <sheet name="4" sheetId="4" r:id="rId5"/>
    <sheet name="5" sheetId="5" r:id="rId6"/>
    <sheet name="6" sheetId="7" r:id="rId7"/>
    <sheet name="7" sheetId="15" r:id="rId8"/>
    <sheet name="7-A" sheetId="33" r:id="rId9"/>
    <sheet name="8" sheetId="14" r:id="rId10"/>
    <sheet name="9" sheetId="13" r:id="rId11"/>
    <sheet name="9-A" sheetId="24" r:id="rId12"/>
    <sheet name="9-G" sheetId="25" r:id="rId13"/>
    <sheet name="10" sheetId="12" r:id="rId14"/>
    <sheet name="11" sheetId="10" r:id="rId15"/>
    <sheet name="12" sheetId="9" r:id="rId16"/>
    <sheet name="13" sheetId="18" r:id="rId17"/>
    <sheet name="14-16" sheetId="17" r:id="rId18"/>
    <sheet name="Const Cost Addm" sheetId="23" r:id="rId19"/>
    <sheet name="Rent Limit Addendum" sheetId="8" state="hidden" r:id="rId20"/>
    <sheet name="Tables" sheetId="27" state="hidden" r:id="rId21"/>
    <sheet name="References" sheetId="28" state="hidden" r:id="rId22"/>
    <sheet name="EmphasysOnly" sheetId="31" state="hidden" r:id="rId23"/>
    <sheet name="Sheet1" sheetId="34" r:id="rId24"/>
  </sheets>
  <definedNames>
    <definedName name="_xlnm._FilterDatabase" localSheetId="22" hidden="1">EmphasysOnly!$A$1:$N$1120</definedName>
    <definedName name="_xlnm._FilterDatabase" localSheetId="21" hidden="1">References!$A$1:$T$1591</definedName>
    <definedName name="_xlnm.Print_Area" localSheetId="1">'1'!$A$1:$R$76</definedName>
    <definedName name="_xlnm.Print_Area" localSheetId="13">'10'!$A$1:$O$68</definedName>
    <definedName name="_xlnm.Print_Area" localSheetId="14">'11'!$A$1:$O$77</definedName>
    <definedName name="_xlnm.Print_Area" localSheetId="15">'12'!$A$1:$H$67</definedName>
    <definedName name="_xlnm.Print_Area" localSheetId="16">'13'!$A$1:$L$61</definedName>
    <definedName name="_xlnm.Print_Area" localSheetId="2">'2'!$A$1:$P$76</definedName>
    <definedName name="_xlnm.Print_Area" localSheetId="3">'3'!$A$1:$R$77</definedName>
    <definedName name="_xlnm.Print_Area" localSheetId="4">'4'!$A$1:$Q$87</definedName>
    <definedName name="_xlnm.Print_Area" localSheetId="5">'5'!$A$1:$Q$90</definedName>
    <definedName name="_xlnm.Print_Area" localSheetId="6">'6'!$A$1:$M$72</definedName>
    <definedName name="_xlnm.Print_Area" localSheetId="7">'7'!$A$1:$H$56</definedName>
    <definedName name="_xlnm.Print_Area" localSheetId="9">'8'!$A$1:$L$77</definedName>
    <definedName name="_xlnm.Print_Area" localSheetId="10">'9'!$A$1:$J$106</definedName>
    <definedName name="_xlnm.Print_Area" localSheetId="11">'9-A'!$A$1:$G$38</definedName>
    <definedName name="_xlnm.Print_Area" localSheetId="12">'9-G'!$A$1:$G$56</definedName>
    <definedName name="_xlnm.Print_Area" localSheetId="18">'Const Cost Addm'!$B$1:$H$355</definedName>
    <definedName name="_xlnm.Print_Area" localSheetId="19">'Rent Limit Addendum'!$A$1:$O$76</definedName>
  </definedNames>
  <calcPr calcId="191029"/>
</workbook>
</file>

<file path=xl/calcChain.xml><?xml version="1.0" encoding="utf-8"?>
<calcChain xmlns="http://schemas.openxmlformats.org/spreadsheetml/2006/main">
  <c r="G306" i="23" l="1"/>
  <c r="G305" i="23"/>
  <c r="B355" i="23" l="1"/>
  <c r="B174" i="17"/>
  <c r="B116" i="17"/>
  <c r="B58" i="17"/>
  <c r="B61" i="18"/>
  <c r="B67" i="9"/>
  <c r="B77" i="10"/>
  <c r="B68" i="12"/>
  <c r="B56" i="25"/>
  <c r="B38" i="24"/>
  <c r="C106" i="13"/>
  <c r="B77" i="14"/>
  <c r="B55" i="15"/>
  <c r="B71" i="7"/>
  <c r="B90" i="5"/>
  <c r="B83" i="4"/>
  <c r="B44" i="33"/>
  <c r="B77" i="3"/>
  <c r="B76" i="2"/>
  <c r="B76" i="1"/>
  <c r="H1" i="23" l="1"/>
  <c r="B1" i="23"/>
  <c r="L51" i="7"/>
  <c r="N25" i="7"/>
  <c r="O25" i="7"/>
  <c r="P25" i="7"/>
  <c r="D45" i="7"/>
  <c r="N33" i="1"/>
  <c r="G288" i="23" l="1"/>
  <c r="G287" i="23"/>
  <c r="G286" i="23"/>
  <c r="G285" i="23"/>
  <c r="G284" i="23"/>
  <c r="G283" i="23"/>
  <c r="G282" i="23"/>
  <c r="G281" i="23"/>
  <c r="G278" i="23"/>
  <c r="G277" i="23"/>
  <c r="G276" i="23"/>
  <c r="G275" i="23"/>
  <c r="G274" i="23"/>
  <c r="G273" i="23"/>
  <c r="G272" i="23"/>
  <c r="G269" i="23"/>
  <c r="G268" i="23"/>
  <c r="G267" i="23"/>
  <c r="G266" i="23"/>
  <c r="G265" i="23"/>
  <c r="G264" i="23"/>
  <c r="G263" i="23"/>
  <c r="G262" i="23"/>
  <c r="G261" i="23"/>
  <c r="G260" i="23"/>
  <c r="G259" i="23"/>
  <c r="G258" i="23"/>
  <c r="G257" i="23"/>
  <c r="G254" i="23"/>
  <c r="G253" i="23"/>
  <c r="G252" i="23"/>
  <c r="G251" i="23"/>
  <c r="G250" i="23"/>
  <c r="G249" i="23"/>
  <c r="G248" i="23"/>
  <c r="G245" i="23"/>
  <c r="G244" i="23"/>
  <c r="G243" i="23"/>
  <c r="G242" i="23"/>
  <c r="G241" i="23"/>
  <c r="G240" i="23"/>
  <c r="G239" i="23"/>
  <c r="G238" i="23"/>
  <c r="G237" i="23"/>
  <c r="G236" i="23"/>
  <c r="G235" i="23"/>
  <c r="G234" i="23"/>
  <c r="G233" i="23"/>
  <c r="G232" i="23"/>
  <c r="G231" i="23"/>
  <c r="G230" i="23"/>
  <c r="G227" i="23"/>
  <c r="G226" i="23"/>
  <c r="G225" i="23"/>
  <c r="G224" i="23"/>
  <c r="G223" i="23"/>
  <c r="G220" i="23"/>
  <c r="G219" i="23"/>
  <c r="G218" i="23"/>
  <c r="G217" i="23"/>
  <c r="G216" i="23"/>
  <c r="G215" i="23"/>
  <c r="G214" i="23"/>
  <c r="G213" i="23"/>
  <c r="G212" i="23"/>
  <c r="G211" i="23"/>
  <c r="G208" i="23"/>
  <c r="G207" i="23"/>
  <c r="G206" i="23"/>
  <c r="G205" i="23"/>
  <c r="G204" i="23"/>
  <c r="G203" i="23"/>
  <c r="G202" i="23"/>
  <c r="G201" i="23"/>
  <c r="G200" i="23"/>
  <c r="G199" i="23"/>
  <c r="G198" i="23"/>
  <c r="G197" i="23"/>
  <c r="G196" i="23"/>
  <c r="G195" i="23"/>
  <c r="G194" i="23"/>
  <c r="G191" i="23"/>
  <c r="G190" i="23"/>
  <c r="G189" i="23"/>
  <c r="G188" i="23"/>
  <c r="G187" i="23"/>
  <c r="G186" i="23"/>
  <c r="G185" i="23"/>
  <c r="G184" i="23"/>
  <c r="G183" i="23"/>
  <c r="G182" i="23"/>
  <c r="G181" i="23"/>
  <c r="G180" i="23"/>
  <c r="G179" i="23"/>
  <c r="G178" i="23"/>
  <c r="G177" i="23"/>
  <c r="G176" i="23"/>
  <c r="G173" i="23"/>
  <c r="G172" i="23"/>
  <c r="G171" i="23"/>
  <c r="G170" i="23"/>
  <c r="G169" i="23"/>
  <c r="G168" i="23"/>
  <c r="G167" i="23"/>
  <c r="G166" i="23"/>
  <c r="G165" i="23"/>
  <c r="G164" i="23"/>
  <c r="G163" i="23"/>
  <c r="G162" i="23"/>
  <c r="G159" i="23"/>
  <c r="G158" i="23"/>
  <c r="G157" i="23"/>
  <c r="G156" i="23"/>
  <c r="G155" i="23"/>
  <c r="G154" i="23"/>
  <c r="G153" i="23"/>
  <c r="G152" i="23"/>
  <c r="G151" i="23"/>
  <c r="G150" i="23"/>
  <c r="G149" i="23"/>
  <c r="G146" i="23"/>
  <c r="G145" i="23"/>
  <c r="G144" i="23"/>
  <c r="G143" i="23"/>
  <c r="G142" i="23"/>
  <c r="G141" i="23"/>
  <c r="G140" i="23"/>
  <c r="G139" i="23"/>
  <c r="G138" i="23"/>
  <c r="G137" i="23"/>
  <c r="G136" i="23"/>
  <c r="G135" i="23"/>
  <c r="G134" i="23"/>
  <c r="G133" i="23"/>
  <c r="G130" i="23"/>
  <c r="G129" i="23"/>
  <c r="G128" i="23"/>
  <c r="G127" i="23"/>
  <c r="G126" i="23"/>
  <c r="G125" i="23"/>
  <c r="G124" i="23"/>
  <c r="G123" i="23"/>
  <c r="G122" i="23"/>
  <c r="G119" i="23"/>
  <c r="G118" i="23"/>
  <c r="G117" i="23"/>
  <c r="G116" i="23"/>
  <c r="G115" i="23"/>
  <c r="G114" i="23"/>
  <c r="G113" i="23"/>
  <c r="G112" i="23"/>
  <c r="G109" i="23"/>
  <c r="G108" i="23"/>
  <c r="G107" i="23"/>
  <c r="G106" i="23"/>
  <c r="G105" i="23"/>
  <c r="G104" i="23"/>
  <c r="G103" i="23"/>
  <c r="G102" i="23"/>
  <c r="G101" i="23"/>
  <c r="G100" i="23"/>
  <c r="G99" i="23"/>
  <c r="G98" i="23"/>
  <c r="G95" i="23"/>
  <c r="G94" i="23"/>
  <c r="G93" i="23"/>
  <c r="G92" i="23"/>
  <c r="G91" i="23"/>
  <c r="G90" i="23"/>
  <c r="G89" i="23"/>
  <c r="G88" i="23"/>
  <c r="G87" i="23"/>
  <c r="G86" i="23"/>
  <c r="G85" i="23"/>
  <c r="G84" i="23"/>
  <c r="G83" i="23"/>
  <c r="G82" i="23"/>
  <c r="G81" i="23"/>
  <c r="G78" i="23"/>
  <c r="G77" i="23"/>
  <c r="G76" i="23"/>
  <c r="G75" i="23"/>
  <c r="G74" i="23"/>
  <c r="G73" i="23"/>
  <c r="G72" i="23"/>
  <c r="G71" i="23"/>
  <c r="G68" i="23"/>
  <c r="G67" i="23"/>
  <c r="G66" i="23"/>
  <c r="G65" i="23"/>
  <c r="G64" i="23"/>
  <c r="G63" i="23"/>
  <c r="G62" i="23"/>
  <c r="G59" i="23"/>
  <c r="G58" i="23"/>
  <c r="G57" i="23"/>
  <c r="G56" i="23"/>
  <c r="G55" i="23"/>
  <c r="G54" i="23"/>
  <c r="G53" i="23"/>
  <c r="G52" i="23"/>
  <c r="G51" i="23"/>
  <c r="G50" i="23"/>
  <c r="G47" i="23"/>
  <c r="G46" i="23"/>
  <c r="G45" i="23"/>
  <c r="G44" i="23"/>
  <c r="G43" i="23"/>
  <c r="G42" i="23"/>
  <c r="G41" i="23"/>
  <c r="G40" i="23"/>
  <c r="G39" i="23"/>
  <c r="G38" i="23"/>
  <c r="G37" i="23"/>
  <c r="G36" i="23"/>
  <c r="G35" i="23"/>
  <c r="G34" i="23"/>
  <c r="G33" i="23"/>
  <c r="G32" i="23"/>
  <c r="G29" i="23"/>
  <c r="G28" i="23"/>
  <c r="G27" i="23"/>
  <c r="G26" i="23"/>
  <c r="G25" i="23"/>
  <c r="G24" i="23"/>
  <c r="G23" i="23"/>
  <c r="G22" i="23"/>
  <c r="G21" i="23"/>
  <c r="G20" i="23"/>
  <c r="G19" i="23"/>
  <c r="G18" i="23"/>
  <c r="G17" i="23"/>
  <c r="G16" i="23"/>
  <c r="G15" i="23"/>
  <c r="G14" i="23"/>
  <c r="G13" i="23"/>
  <c r="G12" i="23"/>
  <c r="G11" i="23"/>
  <c r="G10" i="23"/>
  <c r="G9" i="23"/>
  <c r="G8" i="23"/>
  <c r="G7" i="23"/>
  <c r="G6" i="23"/>
  <c r="G5" i="23"/>
  <c r="G147" i="23" l="1"/>
  <c r="G255" i="23"/>
  <c r="G310" i="23" s="1"/>
  <c r="G289" i="23"/>
  <c r="G313" i="23" s="1"/>
  <c r="G279" i="23"/>
  <c r="G312" i="23" s="1"/>
  <c r="G270" i="23"/>
  <c r="G311" i="23" s="1"/>
  <c r="G246" i="23"/>
  <c r="G309" i="23" s="1"/>
  <c r="G228" i="23"/>
  <c r="G308" i="23" s="1"/>
  <c r="G221" i="23"/>
  <c r="G307" i="23" s="1"/>
  <c r="G209" i="23"/>
  <c r="G192" i="23"/>
  <c r="G174" i="23"/>
  <c r="G304" i="23" s="1"/>
  <c r="G160" i="23"/>
  <c r="G303" i="23" s="1"/>
  <c r="G131" i="23"/>
  <c r="G301" i="23" s="1"/>
  <c r="G120" i="23"/>
  <c r="G300" i="23" s="1"/>
  <c r="G110" i="23"/>
  <c r="G299" i="23" s="1"/>
  <c r="G96" i="23"/>
  <c r="G298" i="23" s="1"/>
  <c r="G79" i="23"/>
  <c r="G297" i="23" s="1"/>
  <c r="G69" i="23"/>
  <c r="G296" i="23" s="1"/>
  <c r="G60" i="23"/>
  <c r="G295" i="23" s="1"/>
  <c r="G48" i="23"/>
  <c r="G294" i="23" s="1"/>
  <c r="G30" i="23"/>
  <c r="G293" i="23" s="1"/>
  <c r="K19" i="13" s="1"/>
  <c r="G302" i="23" l="1"/>
  <c r="G315" i="23" s="1"/>
  <c r="G290" i="23"/>
  <c r="I51" i="7" l="1"/>
  <c r="D51" i="7"/>
  <c r="G69" i="7"/>
  <c r="N26" i="7"/>
  <c r="N27" i="7"/>
  <c r="N28" i="7"/>
  <c r="N29" i="7"/>
  <c r="N30" i="7"/>
  <c r="N31" i="7"/>
  <c r="N32" i="7"/>
  <c r="N33" i="7"/>
  <c r="N34" i="7"/>
  <c r="N35" i="7"/>
  <c r="N36" i="7"/>
  <c r="N37" i="7"/>
  <c r="N38" i="7"/>
  <c r="N39" i="7"/>
  <c r="N40" i="7"/>
  <c r="N41" i="7"/>
  <c r="N42" i="7"/>
  <c r="N43" i="7"/>
  <c r="N44" i="7"/>
  <c r="D49" i="7" l="1"/>
  <c r="I79" i="4"/>
  <c r="I80" i="4" s="1"/>
  <c r="I81" i="4" s="1"/>
  <c r="J79" i="4"/>
  <c r="J80" i="4" s="1"/>
  <c r="J81" i="4" s="1"/>
  <c r="K79" i="4"/>
  <c r="K80" i="4" s="1"/>
  <c r="K81" i="4" s="1"/>
  <c r="L79" i="4"/>
  <c r="L80" i="4" s="1"/>
  <c r="L81" i="4" s="1"/>
  <c r="M79" i="4"/>
  <c r="M80" i="4" s="1"/>
  <c r="M81" i="4" s="1"/>
  <c r="O79" i="4"/>
  <c r="O80" i="4" s="1"/>
  <c r="O81" i="4" s="1"/>
  <c r="G48" i="4"/>
  <c r="J25" i="7" l="1"/>
  <c r="J44" i="7" l="1"/>
  <c r="J43" i="7"/>
  <c r="J42" i="7"/>
  <c r="J41" i="7"/>
  <c r="J40" i="7"/>
  <c r="J39" i="7"/>
  <c r="J38" i="7"/>
  <c r="J37" i="7"/>
  <c r="J36" i="7"/>
  <c r="J35" i="7"/>
  <c r="J34" i="7"/>
  <c r="J33" i="7"/>
  <c r="J32" i="7"/>
  <c r="J31" i="7"/>
  <c r="J30" i="7"/>
  <c r="J29" i="7"/>
  <c r="J28" i="7"/>
  <c r="J27" i="7"/>
  <c r="J26" i="7"/>
  <c r="G7" i="15"/>
  <c r="P44" i="7"/>
  <c r="P43" i="7"/>
  <c r="P42" i="7"/>
  <c r="P41" i="7"/>
  <c r="P40" i="7"/>
  <c r="P39" i="7"/>
  <c r="P38" i="7"/>
  <c r="P37" i="7"/>
  <c r="P36" i="7"/>
  <c r="P35" i="7"/>
  <c r="P34" i="7"/>
  <c r="P33" i="7"/>
  <c r="P32" i="7"/>
  <c r="P31" i="7"/>
  <c r="P30" i="7"/>
  <c r="P29" i="7"/>
  <c r="P28" i="7"/>
  <c r="P27" i="7"/>
  <c r="P26" i="7"/>
  <c r="O44" i="7"/>
  <c r="O43" i="7"/>
  <c r="O42" i="7"/>
  <c r="O41" i="7"/>
  <c r="O40" i="7"/>
  <c r="O39" i="7"/>
  <c r="O38" i="7"/>
  <c r="O37" i="7"/>
  <c r="O36" i="7"/>
  <c r="O35" i="7"/>
  <c r="O34" i="7"/>
  <c r="I53" i="7" l="1"/>
  <c r="G6" i="15"/>
  <c r="L49" i="7"/>
  <c r="G41" i="15"/>
  <c r="N11" i="10" l="1"/>
  <c r="K68" i="7" l="1"/>
  <c r="K67" i="7"/>
  <c r="K66" i="7"/>
  <c r="K65" i="7"/>
  <c r="K64" i="7"/>
  <c r="K63" i="7"/>
  <c r="K62" i="7"/>
  <c r="K61" i="7"/>
  <c r="K60" i="7"/>
  <c r="K59" i="7"/>
  <c r="J59" i="7" l="1"/>
  <c r="K69" i="7"/>
  <c r="K2" i="31"/>
  <c r="I27" i="31" l="1"/>
  <c r="I34" i="31"/>
  <c r="I28" i="31"/>
  <c r="I42" i="31"/>
  <c r="I43" i="31"/>
  <c r="I44" i="31"/>
  <c r="I45" i="31"/>
  <c r="I46" i="31"/>
  <c r="I47" i="31"/>
  <c r="I48" i="31"/>
  <c r="I49" i="31"/>
  <c r="I50" i="31"/>
  <c r="I51" i="31"/>
  <c r="I52" i="31"/>
  <c r="I53" i="31"/>
  <c r="I54" i="31"/>
  <c r="I55" i="31"/>
  <c r="I56" i="31"/>
  <c r="I57" i="31"/>
  <c r="I29" i="31"/>
  <c r="I30" i="31"/>
  <c r="I31" i="31"/>
  <c r="I32" i="31"/>
  <c r="I33" i="31"/>
  <c r="I17" i="31"/>
  <c r="I18" i="31"/>
  <c r="I19" i="31"/>
  <c r="I39" i="31"/>
  <c r="I119" i="31"/>
  <c r="I120" i="31"/>
  <c r="I121" i="31"/>
  <c r="I20" i="31"/>
  <c r="I21" i="31"/>
  <c r="I22" i="31"/>
  <c r="I23" i="31"/>
  <c r="I35" i="31"/>
  <c r="I24" i="31"/>
  <c r="I40" i="31"/>
  <c r="I41" i="31"/>
  <c r="I123" i="31"/>
  <c r="I124" i="31"/>
  <c r="I125" i="31"/>
  <c r="I126" i="31"/>
  <c r="I127" i="31"/>
  <c r="I128" i="31"/>
  <c r="I129" i="31"/>
  <c r="I130" i="31"/>
  <c r="I131" i="31"/>
  <c r="I132" i="31"/>
  <c r="I133" i="31"/>
  <c r="I134" i="31"/>
  <c r="I135" i="31"/>
  <c r="I136" i="31"/>
  <c r="I58" i="31"/>
  <c r="I59" i="31"/>
  <c r="I60" i="31"/>
  <c r="I61" i="31"/>
  <c r="I62" i="31"/>
  <c r="I63" i="31"/>
  <c r="I64" i="31"/>
  <c r="I65" i="31"/>
  <c r="I66" i="31"/>
  <c r="I67" i="31"/>
  <c r="I68" i="31"/>
  <c r="I69" i="31"/>
  <c r="I70" i="31"/>
  <c r="I71" i="31"/>
  <c r="I72" i="31"/>
  <c r="I73" i="31"/>
  <c r="I74" i="31"/>
  <c r="I75" i="31"/>
  <c r="I76" i="31"/>
  <c r="I77" i="31"/>
  <c r="I78" i="31"/>
  <c r="I79" i="31"/>
  <c r="I80" i="31"/>
  <c r="I81" i="31"/>
  <c r="I82" i="31"/>
  <c r="I83" i="31"/>
  <c r="I84" i="31"/>
  <c r="I85" i="31"/>
  <c r="I86" i="31"/>
  <c r="I87" i="31"/>
  <c r="I88" i="31"/>
  <c r="I89" i="31"/>
  <c r="I90" i="31"/>
  <c r="I91" i="31"/>
  <c r="I92" i="31"/>
  <c r="I93" i="31"/>
  <c r="I94" i="31"/>
  <c r="I95" i="31"/>
  <c r="I96" i="31"/>
  <c r="I97" i="31"/>
  <c r="I98" i="31"/>
  <c r="I99" i="31"/>
  <c r="I100" i="31"/>
  <c r="I101" i="31"/>
  <c r="I102" i="31"/>
  <c r="I103" i="31"/>
  <c r="I104" i="31"/>
  <c r="I105" i="31"/>
  <c r="I106" i="31"/>
  <c r="I107" i="31"/>
  <c r="I108" i="31"/>
  <c r="I109" i="31"/>
  <c r="I110" i="31"/>
  <c r="I111" i="31"/>
  <c r="I112" i="31"/>
  <c r="I113" i="31"/>
  <c r="I114" i="31"/>
  <c r="I115" i="31"/>
  <c r="I116" i="31"/>
  <c r="I117" i="31"/>
  <c r="I118" i="31"/>
  <c r="I172" i="31"/>
  <c r="I173" i="31"/>
  <c r="I174" i="31"/>
  <c r="I175" i="31"/>
  <c r="I176" i="31"/>
  <c r="I177" i="31"/>
  <c r="I178" i="31"/>
  <c r="I179" i="31"/>
  <c r="I180" i="31"/>
  <c r="I181" i="31"/>
  <c r="I182" i="31"/>
  <c r="I183" i="31"/>
  <c r="I184" i="31"/>
  <c r="I185" i="31"/>
  <c r="I186" i="31"/>
  <c r="I187" i="31"/>
  <c r="I188" i="31"/>
  <c r="I189" i="31"/>
  <c r="I190" i="31"/>
  <c r="I191" i="31"/>
  <c r="I192" i="31"/>
  <c r="I193" i="31"/>
  <c r="I194" i="31"/>
  <c r="I195" i="31"/>
  <c r="I196" i="31"/>
  <c r="I197" i="31"/>
  <c r="I198" i="31"/>
  <c r="I199" i="31"/>
  <c r="I200" i="31"/>
  <c r="I201" i="31"/>
  <c r="I202" i="31"/>
  <c r="I203" i="31"/>
  <c r="I204" i="31"/>
  <c r="I205" i="31"/>
  <c r="I206" i="31"/>
  <c r="I207" i="31"/>
  <c r="I208" i="31"/>
  <c r="I209" i="31"/>
  <c r="I210" i="31"/>
  <c r="I211" i="31"/>
  <c r="I212" i="31"/>
  <c r="I213" i="31"/>
  <c r="I214" i="31"/>
  <c r="I215" i="31"/>
  <c r="I216" i="31"/>
  <c r="I217" i="31"/>
  <c r="I218" i="31"/>
  <c r="I219" i="31"/>
  <c r="I220" i="31"/>
  <c r="I221" i="31"/>
  <c r="I222" i="31"/>
  <c r="I223" i="31"/>
  <c r="I224" i="31"/>
  <c r="I225" i="31"/>
  <c r="I226" i="31"/>
  <c r="I227" i="31"/>
  <c r="I228" i="31"/>
  <c r="I229" i="31"/>
  <c r="I230" i="31"/>
  <c r="J230" i="31"/>
  <c r="I231" i="31"/>
  <c r="I232" i="31"/>
  <c r="I233" i="31"/>
  <c r="I234" i="31"/>
  <c r="I235" i="31"/>
  <c r="I236" i="31"/>
  <c r="I237" i="31"/>
  <c r="I238" i="31"/>
  <c r="I137" i="31"/>
  <c r="I138" i="31"/>
  <c r="I139" i="31"/>
  <c r="I140" i="31"/>
  <c r="I141" i="31"/>
  <c r="I142" i="31"/>
  <c r="I143" i="31"/>
  <c r="I144" i="31"/>
  <c r="I145" i="31"/>
  <c r="I146" i="31"/>
  <c r="I147" i="31"/>
  <c r="I148" i="31"/>
  <c r="I149" i="31"/>
  <c r="I150" i="31"/>
  <c r="I151" i="31"/>
  <c r="I239" i="31"/>
  <c r="I240" i="31"/>
  <c r="I241" i="31"/>
  <c r="I242" i="31"/>
  <c r="I243" i="31"/>
  <c r="I244" i="31"/>
  <c r="I245" i="31"/>
  <c r="I246" i="31"/>
  <c r="I247" i="31"/>
  <c r="I248" i="31"/>
  <c r="I249" i="31"/>
  <c r="I250" i="31"/>
  <c r="I251" i="31"/>
  <c r="I252" i="31"/>
  <c r="I253" i="31"/>
  <c r="I254" i="31"/>
  <c r="I255" i="31"/>
  <c r="I256" i="31"/>
  <c r="I257" i="31"/>
  <c r="I258" i="31"/>
  <c r="I259" i="31"/>
  <c r="I260" i="31"/>
  <c r="I261" i="31"/>
  <c r="I262" i="31"/>
  <c r="I263" i="31"/>
  <c r="I264" i="31"/>
  <c r="I265" i="31"/>
  <c r="I266" i="31"/>
  <c r="I267" i="31"/>
  <c r="I268" i="31"/>
  <c r="I269" i="31"/>
  <c r="I270" i="31"/>
  <c r="I271" i="31"/>
  <c r="I272" i="31"/>
  <c r="I273" i="31"/>
  <c r="I274" i="31"/>
  <c r="I275" i="31"/>
  <c r="I276" i="31"/>
  <c r="I277" i="31"/>
  <c r="I278" i="31"/>
  <c r="I279" i="31"/>
  <c r="I280" i="31"/>
  <c r="I281" i="31"/>
  <c r="I282" i="31"/>
  <c r="I283" i="31"/>
  <c r="I284" i="31"/>
  <c r="I285" i="31"/>
  <c r="I286" i="31"/>
  <c r="I287" i="31"/>
  <c r="I288" i="31"/>
  <c r="I289" i="31"/>
  <c r="I290" i="31"/>
  <c r="I291" i="31"/>
  <c r="I292" i="31"/>
  <c r="I293" i="31"/>
  <c r="I294" i="31"/>
  <c r="I295" i="31"/>
  <c r="I296" i="31"/>
  <c r="I297" i="31"/>
  <c r="I298" i="31"/>
  <c r="I299" i="31"/>
  <c r="I300" i="31"/>
  <c r="I301" i="31"/>
  <c r="I302" i="31"/>
  <c r="I303" i="31"/>
  <c r="I304" i="31"/>
  <c r="I305" i="31"/>
  <c r="I306" i="31"/>
  <c r="I307" i="31"/>
  <c r="I308" i="31"/>
  <c r="I309" i="31"/>
  <c r="I310" i="31"/>
  <c r="I4" i="31"/>
  <c r="I5" i="31"/>
  <c r="I6" i="31"/>
  <c r="I7" i="31"/>
  <c r="I8" i="31"/>
  <c r="I9" i="31"/>
  <c r="I10" i="31"/>
  <c r="I11" i="31"/>
  <c r="I25" i="31"/>
  <c r="I26" i="31"/>
  <c r="I12" i="31"/>
  <c r="I13" i="31"/>
  <c r="I14" i="31"/>
  <c r="I15" i="31"/>
  <c r="I16" i="31"/>
  <c r="I36" i="31"/>
  <c r="I37" i="31"/>
  <c r="I38" i="31"/>
  <c r="I122" i="31"/>
  <c r="K3" i="31"/>
  <c r="E525" i="28" l="1"/>
  <c r="E553" i="28"/>
  <c r="E122" i="31" s="1"/>
  <c r="K122" i="31" s="1"/>
  <c r="E655" i="28"/>
  <c r="E118" i="31" s="1"/>
  <c r="K118" i="31" s="1"/>
  <c r="E552" i="28"/>
  <c r="E121" i="31" s="1"/>
  <c r="K121" i="31" s="1"/>
  <c r="E551" i="28"/>
  <c r="E120" i="31" s="1"/>
  <c r="K120" i="31" s="1"/>
  <c r="E550" i="28"/>
  <c r="E119" i="31" s="1"/>
  <c r="K119" i="31" s="1"/>
  <c r="E841" i="28" l="1"/>
  <c r="E840" i="28"/>
  <c r="E839" i="28"/>
  <c r="E838" i="28"/>
  <c r="E837" i="28"/>
  <c r="E836" i="28"/>
  <c r="E835" i="28"/>
  <c r="E834" i="28"/>
  <c r="E833" i="28"/>
  <c r="E832" i="28"/>
  <c r="E831" i="28"/>
  <c r="E830" i="28"/>
  <c r="E829" i="28"/>
  <c r="E828" i="28"/>
  <c r="E827" i="28"/>
  <c r="E826" i="28"/>
  <c r="E825" i="28"/>
  <c r="E824" i="28"/>
  <c r="E823" i="28"/>
  <c r="E822" i="28"/>
  <c r="F37" i="33"/>
  <c r="B37" i="33"/>
  <c r="B18" i="33"/>
  <c r="G37" i="33"/>
  <c r="G33" i="15" s="1"/>
  <c r="G34" i="15" s="1"/>
  <c r="G18" i="33"/>
  <c r="G26" i="15" s="1"/>
  <c r="C37" i="33"/>
  <c r="C37" i="15" s="1"/>
  <c r="C19" i="24"/>
  <c r="E25" i="13" s="1"/>
  <c r="F22" i="24"/>
  <c r="H54" i="13" s="1"/>
  <c r="E22" i="24"/>
  <c r="G54" i="13" s="1"/>
  <c r="D22" i="24"/>
  <c r="C22" i="24"/>
  <c r="F19" i="24"/>
  <c r="H25" i="13" s="1"/>
  <c r="E19" i="24"/>
  <c r="G25" i="13" s="1"/>
  <c r="D19" i="24"/>
  <c r="F25" i="13" s="1"/>
  <c r="G20" i="24"/>
  <c r="G21" i="24"/>
  <c r="H76" i="13"/>
  <c r="G76" i="13"/>
  <c r="F76" i="13"/>
  <c r="E76" i="13"/>
  <c r="C18" i="33"/>
  <c r="C25" i="15" s="1"/>
  <c r="B1" i="33"/>
  <c r="F54" i="13" l="1"/>
  <c r="E54" i="13"/>
  <c r="J977" i="28"/>
  <c r="E977" i="28"/>
  <c r="E230" i="31" s="1"/>
  <c r="K230" i="31" s="1"/>
  <c r="C38" i="15"/>
  <c r="G27" i="15"/>
  <c r="E12" i="28"/>
  <c r="E7" i="31" s="1"/>
  <c r="K7" i="31" s="1"/>
  <c r="E517" i="28" l="1"/>
  <c r="E1016" i="28"/>
  <c r="E1015" i="28"/>
  <c r="E1014" i="28"/>
  <c r="E1013" i="28"/>
  <c r="E1012" i="28"/>
  <c r="E1010" i="28"/>
  <c r="E1009" i="28"/>
  <c r="E1008" i="28"/>
  <c r="E999" i="28"/>
  <c r="E1138" i="28"/>
  <c r="E1137" i="28"/>
  <c r="E1136" i="28"/>
  <c r="E1135" i="28"/>
  <c r="E1134" i="28"/>
  <c r="E1133" i="28"/>
  <c r="E1132" i="28"/>
  <c r="E1131" i="28"/>
  <c r="E1130" i="28"/>
  <c r="E1129" i="28"/>
  <c r="E1029" i="28"/>
  <c r="E141" i="31" s="1"/>
  <c r="K141" i="31" s="1"/>
  <c r="E1122" i="28"/>
  <c r="E1088" i="28"/>
  <c r="E1119" i="28"/>
  <c r="E1123" i="28"/>
  <c r="E1113" i="28"/>
  <c r="E1098" i="28"/>
  <c r="E1089" i="28"/>
  <c r="E1128" i="28"/>
  <c r="E1127" i="28"/>
  <c r="E1124" i="28"/>
  <c r="E1118" i="28"/>
  <c r="E1117" i="28"/>
  <c r="E1114" i="28"/>
  <c r="E1112" i="28"/>
  <c r="E1109" i="28"/>
  <c r="E1108" i="28"/>
  <c r="E1107" i="28"/>
  <c r="E1104" i="28"/>
  <c r="E1103" i="28"/>
  <c r="E1102" i="28"/>
  <c r="E1099" i="28"/>
  <c r="E1097" i="28"/>
  <c r="E1094" i="28"/>
  <c r="E1093" i="28"/>
  <c r="E1092" i="28"/>
  <c r="E1090" i="28"/>
  <c r="E1086" i="28"/>
  <c r="E1085" i="28"/>
  <c r="E1084" i="28"/>
  <c r="E1082" i="28"/>
  <c r="E1063" i="28"/>
  <c r="E131" i="31" s="1"/>
  <c r="K131" i="31" s="1"/>
  <c r="E1062" i="28"/>
  <c r="E130" i="31" s="1"/>
  <c r="K130" i="31" s="1"/>
  <c r="E1061" i="28"/>
  <c r="E1060" i="28"/>
  <c r="E1059" i="28"/>
  <c r="E129" i="31" s="1"/>
  <c r="K129" i="31" s="1"/>
  <c r="E1058" i="28"/>
  <c r="E128" i="31" s="1"/>
  <c r="K128" i="31" s="1"/>
  <c r="E1057" i="28"/>
  <c r="E127" i="31" s="1"/>
  <c r="K127" i="31" s="1"/>
  <c r="E1056" i="28"/>
  <c r="E126" i="31" s="1"/>
  <c r="K126" i="31" s="1"/>
  <c r="E1055" i="28"/>
  <c r="E125" i="31" s="1"/>
  <c r="K125" i="31" s="1"/>
  <c r="E1054" i="28"/>
  <c r="E124" i="31" s="1"/>
  <c r="K124" i="31" s="1"/>
  <c r="E1053" i="28"/>
  <c r="E123" i="31" s="1"/>
  <c r="K123" i="31" s="1"/>
  <c r="E1052" i="28"/>
  <c r="E1051" i="28"/>
  <c r="E1050" i="28"/>
  <c r="E151" i="31" s="1"/>
  <c r="K151" i="31" s="1"/>
  <c r="E1049" i="28"/>
  <c r="E150" i="31" s="1"/>
  <c r="K150" i="31" s="1"/>
  <c r="E1048" i="28"/>
  <c r="E149" i="31" s="1"/>
  <c r="K149" i="31" s="1"/>
  <c r="E1047" i="28"/>
  <c r="E148" i="31" s="1"/>
  <c r="K148" i="31" s="1"/>
  <c r="E1046" i="28"/>
  <c r="E147" i="31" s="1"/>
  <c r="K147" i="31" s="1"/>
  <c r="E1045" i="28"/>
  <c r="E146" i="31" s="1"/>
  <c r="K146" i="31" s="1"/>
  <c r="E1044" i="28"/>
  <c r="E145" i="31" s="1"/>
  <c r="K145" i="31" s="1"/>
  <c r="E1028" i="28"/>
  <c r="E140" i="31" s="1"/>
  <c r="K140" i="31" s="1"/>
  <c r="E1027" i="28"/>
  <c r="E139" i="31" s="1"/>
  <c r="K139" i="31" s="1"/>
  <c r="E1026" i="28"/>
  <c r="E138" i="31" s="1"/>
  <c r="K138" i="31" s="1"/>
  <c r="E1011" i="28"/>
  <c r="E1007" i="28"/>
  <c r="E1006" i="28"/>
  <c r="E1005" i="28"/>
  <c r="E1004" i="28"/>
  <c r="E1003" i="28"/>
  <c r="E1002" i="28"/>
  <c r="E1001" i="28"/>
  <c r="E1000" i="28"/>
  <c r="E998" i="28"/>
  <c r="E137" i="31" s="1"/>
  <c r="K137" i="31" s="1"/>
  <c r="L1" i="17"/>
  <c r="L59" i="17" s="1"/>
  <c r="L117" i="17" s="1"/>
  <c r="E260" i="28"/>
  <c r="E257" i="28"/>
  <c r="E19" i="31" s="1"/>
  <c r="K19" i="31" s="1"/>
  <c r="O33" i="7"/>
  <c r="O32" i="7"/>
  <c r="O31" i="7"/>
  <c r="O30" i="7"/>
  <c r="O29" i="7"/>
  <c r="O28" i="7"/>
  <c r="O27" i="7"/>
  <c r="O26" i="7"/>
  <c r="J988" i="28"/>
  <c r="J987" i="28"/>
  <c r="J986" i="28"/>
  <c r="J985" i="28"/>
  <c r="J984" i="28"/>
  <c r="J983" i="28"/>
  <c r="J981" i="28"/>
  <c r="J980" i="28"/>
  <c r="J979" i="28"/>
  <c r="J978" i="28"/>
  <c r="J976" i="28"/>
  <c r="J975" i="28"/>
  <c r="J974" i="28"/>
  <c r="J973" i="28"/>
  <c r="J972" i="28"/>
  <c r="J971" i="28"/>
  <c r="J970" i="28"/>
  <c r="J969" i="28"/>
  <c r="J967" i="28"/>
  <c r="J966" i="28"/>
  <c r="J965" i="28"/>
  <c r="J964" i="28"/>
  <c r="J963" i="28"/>
  <c r="J962" i="28"/>
  <c r="J961" i="28"/>
  <c r="J960" i="28"/>
  <c r="J958" i="28"/>
  <c r="J957" i="28"/>
  <c r="J956" i="28"/>
  <c r="J955" i="28"/>
  <c r="J954" i="28"/>
  <c r="J953" i="28"/>
  <c r="J952" i="28"/>
  <c r="J951" i="28"/>
  <c r="J950" i="28"/>
  <c r="J949" i="28"/>
  <c r="J948" i="28"/>
  <c r="J947" i="28"/>
  <c r="E994" i="28"/>
  <c r="K994" i="28" s="1"/>
  <c r="E31" i="28"/>
  <c r="E32" i="28"/>
  <c r="E987" i="28"/>
  <c r="E238" i="31" s="1"/>
  <c r="K238" i="31" s="1"/>
  <c r="E986" i="28"/>
  <c r="E237" i="31" s="1"/>
  <c r="K237" i="31" s="1"/>
  <c r="E985" i="28"/>
  <c r="E236" i="31" s="1"/>
  <c r="K236" i="31" s="1"/>
  <c r="E984" i="28"/>
  <c r="E235" i="31" s="1"/>
  <c r="K235" i="31" s="1"/>
  <c r="E983" i="28"/>
  <c r="E234" i="31" s="1"/>
  <c r="K234" i="31" s="1"/>
  <c r="E980" i="28"/>
  <c r="E233" i="31" s="1"/>
  <c r="K233" i="31" s="1"/>
  <c r="E979" i="28"/>
  <c r="E232" i="31" s="1"/>
  <c r="K232" i="31" s="1"/>
  <c r="E978" i="28"/>
  <c r="E231" i="31" s="1"/>
  <c r="K231" i="31" s="1"/>
  <c r="E976" i="28"/>
  <c r="E229" i="31" s="1"/>
  <c r="K229" i="31" s="1"/>
  <c r="E975" i="28"/>
  <c r="E228" i="31" s="1"/>
  <c r="K228" i="31" s="1"/>
  <c r="E974" i="28"/>
  <c r="E227" i="31" s="1"/>
  <c r="K227" i="31" s="1"/>
  <c r="E973" i="28"/>
  <c r="E226" i="31" s="1"/>
  <c r="K226" i="31" s="1"/>
  <c r="E972" i="28"/>
  <c r="E225" i="31" s="1"/>
  <c r="K225" i="31" s="1"/>
  <c r="E971" i="28"/>
  <c r="E224" i="31" s="1"/>
  <c r="K224" i="31" s="1"/>
  <c r="E970" i="28"/>
  <c r="E223" i="31" s="1"/>
  <c r="K223" i="31" s="1"/>
  <c r="E969" i="28"/>
  <c r="E222" i="31" s="1"/>
  <c r="K222" i="31" s="1"/>
  <c r="E966" i="28"/>
  <c r="E221" i="31" s="1"/>
  <c r="K221" i="31" s="1"/>
  <c r="E965" i="28"/>
  <c r="E220" i="31" s="1"/>
  <c r="K220" i="31" s="1"/>
  <c r="E964" i="28"/>
  <c r="E219" i="31" s="1"/>
  <c r="K219" i="31" s="1"/>
  <c r="E963" i="28"/>
  <c r="E218" i="31" s="1"/>
  <c r="K218" i="31" s="1"/>
  <c r="E962" i="28"/>
  <c r="E217" i="31" s="1"/>
  <c r="K217" i="31" s="1"/>
  <c r="E961" i="28"/>
  <c r="E216" i="31" s="1"/>
  <c r="K216" i="31" s="1"/>
  <c r="E960" i="28"/>
  <c r="E215" i="31" s="1"/>
  <c r="K215" i="31" s="1"/>
  <c r="E957" i="28"/>
  <c r="E214" i="31" s="1"/>
  <c r="K214" i="31" s="1"/>
  <c r="E956" i="28"/>
  <c r="E213" i="31" s="1"/>
  <c r="K213" i="31" s="1"/>
  <c r="E955" i="28"/>
  <c r="E212" i="31" s="1"/>
  <c r="K212" i="31" s="1"/>
  <c r="E954" i="28"/>
  <c r="E211" i="31" s="1"/>
  <c r="K211" i="31" s="1"/>
  <c r="E953" i="28"/>
  <c r="E210" i="31" s="1"/>
  <c r="K210" i="31" s="1"/>
  <c r="E952" i="28"/>
  <c r="E209" i="31" s="1"/>
  <c r="K209" i="31" s="1"/>
  <c r="E951" i="28"/>
  <c r="E208" i="31" s="1"/>
  <c r="K208" i="31" s="1"/>
  <c r="E950" i="28"/>
  <c r="E207" i="31" s="1"/>
  <c r="K207" i="31" s="1"/>
  <c r="E948" i="28"/>
  <c r="E205" i="31" s="1"/>
  <c r="K205" i="31" s="1"/>
  <c r="E947" i="28"/>
  <c r="E204" i="31" s="1"/>
  <c r="K204" i="31" s="1"/>
  <c r="H57" i="13"/>
  <c r="G57" i="13"/>
  <c r="F57" i="13"/>
  <c r="E57" i="13"/>
  <c r="H49" i="13"/>
  <c r="G49" i="13"/>
  <c r="F49" i="13"/>
  <c r="E49" i="13"/>
  <c r="G18" i="24"/>
  <c r="F15" i="24"/>
  <c r="E15" i="24"/>
  <c r="E31" i="24" s="1"/>
  <c r="D15" i="24"/>
  <c r="D31" i="24" s="1"/>
  <c r="C15" i="24"/>
  <c r="I17" i="13"/>
  <c r="E1413" i="28" s="1"/>
  <c r="E245" i="31" s="1"/>
  <c r="K245" i="31" s="1"/>
  <c r="I16" i="13"/>
  <c r="E1412" i="28" s="1"/>
  <c r="E244" i="31" s="1"/>
  <c r="K244" i="31" s="1"/>
  <c r="F18" i="9"/>
  <c r="D18" i="9"/>
  <c r="C18" i="9"/>
  <c r="F16" i="9"/>
  <c r="D16" i="9"/>
  <c r="C16" i="9"/>
  <c r="E15" i="13"/>
  <c r="I99" i="13"/>
  <c r="E1477" i="28" s="1"/>
  <c r="E309" i="31" s="1"/>
  <c r="K309" i="31" s="1"/>
  <c r="F26" i="24"/>
  <c r="H74" i="13" s="1"/>
  <c r="E26" i="24"/>
  <c r="G74" i="13" s="1"/>
  <c r="D26" i="24"/>
  <c r="F74" i="13" s="1"/>
  <c r="C26" i="24"/>
  <c r="E74" i="13" s="1"/>
  <c r="G17" i="24"/>
  <c r="G16" i="24"/>
  <c r="B10" i="13"/>
  <c r="B11" i="13" s="1"/>
  <c r="I39" i="13"/>
  <c r="E1431" i="28" s="1"/>
  <c r="E263" i="31" s="1"/>
  <c r="K263" i="31" s="1"/>
  <c r="I38" i="13"/>
  <c r="E1430" i="28" s="1"/>
  <c r="E262" i="31" s="1"/>
  <c r="K262" i="31" s="1"/>
  <c r="I37" i="13"/>
  <c r="E1429" i="28" s="1"/>
  <c r="E261" i="31" s="1"/>
  <c r="K261" i="31" s="1"/>
  <c r="I36" i="13"/>
  <c r="E1428" i="28" s="1"/>
  <c r="E260" i="31" s="1"/>
  <c r="K260" i="31" s="1"/>
  <c r="I35" i="13"/>
  <c r="E1427" i="28" s="1"/>
  <c r="E259" i="31" s="1"/>
  <c r="K259" i="31" s="1"/>
  <c r="I34" i="13"/>
  <c r="E1426" i="28" s="1"/>
  <c r="E258" i="31" s="1"/>
  <c r="K258" i="31" s="1"/>
  <c r="I33" i="13"/>
  <c r="E1425" i="28" s="1"/>
  <c r="E257" i="31" s="1"/>
  <c r="K257" i="31" s="1"/>
  <c r="I32" i="13"/>
  <c r="E1424" i="28" s="1"/>
  <c r="E256" i="31" s="1"/>
  <c r="K256" i="31" s="1"/>
  <c r="I31" i="13"/>
  <c r="E1423" i="28" s="1"/>
  <c r="E255" i="31" s="1"/>
  <c r="K255" i="31" s="1"/>
  <c r="I48" i="13"/>
  <c r="E1438" i="28" s="1"/>
  <c r="E270" i="31" s="1"/>
  <c r="K270" i="31" s="1"/>
  <c r="I47" i="13"/>
  <c r="E1437" i="28" s="1"/>
  <c r="E269" i="31" s="1"/>
  <c r="K269" i="31" s="1"/>
  <c r="I46" i="13"/>
  <c r="E1436" i="28" s="1"/>
  <c r="E268" i="31" s="1"/>
  <c r="K268" i="31" s="1"/>
  <c r="I45" i="13"/>
  <c r="E1435" i="28" s="1"/>
  <c r="E267" i="31" s="1"/>
  <c r="K267" i="31" s="1"/>
  <c r="I44" i="13"/>
  <c r="E1434" i="28" s="1"/>
  <c r="I43" i="13"/>
  <c r="E1433" i="28" s="1"/>
  <c r="E265" i="31" s="1"/>
  <c r="K265" i="31" s="1"/>
  <c r="I42" i="13"/>
  <c r="E1432" i="28" s="1"/>
  <c r="E264" i="31" s="1"/>
  <c r="K264" i="31" s="1"/>
  <c r="I56" i="13"/>
  <c r="E1444" i="28" s="1"/>
  <c r="E276" i="31" s="1"/>
  <c r="K276" i="31" s="1"/>
  <c r="I55" i="13"/>
  <c r="E1443" i="28" s="1"/>
  <c r="I54" i="13"/>
  <c r="E1442" i="28" s="1"/>
  <c r="E274" i="31" s="1"/>
  <c r="K274" i="31" s="1"/>
  <c r="I53" i="13"/>
  <c r="E1441" i="28" s="1"/>
  <c r="E273" i="31" s="1"/>
  <c r="K273" i="31" s="1"/>
  <c r="I52" i="13"/>
  <c r="E1440" i="28" s="1"/>
  <c r="E272" i="31" s="1"/>
  <c r="K272" i="31" s="1"/>
  <c r="I51" i="13"/>
  <c r="E1439" i="28" s="1"/>
  <c r="E271" i="31" s="1"/>
  <c r="K271" i="31" s="1"/>
  <c r="I69" i="13"/>
  <c r="E1455" i="28" s="1"/>
  <c r="E287" i="31" s="1"/>
  <c r="K287" i="31" s="1"/>
  <c r="I68" i="13"/>
  <c r="E1454" i="28" s="1"/>
  <c r="E286" i="31" s="1"/>
  <c r="K286" i="31" s="1"/>
  <c r="I67" i="13"/>
  <c r="E1453" i="28" s="1"/>
  <c r="E285" i="31" s="1"/>
  <c r="K285" i="31" s="1"/>
  <c r="I66" i="13"/>
  <c r="E1452" i="28" s="1"/>
  <c r="I65" i="13"/>
  <c r="E1451" i="28" s="1"/>
  <c r="E283" i="31" s="1"/>
  <c r="K283" i="31" s="1"/>
  <c r="I64" i="13"/>
  <c r="E1450" i="28" s="1"/>
  <c r="E282" i="31" s="1"/>
  <c r="K282" i="31" s="1"/>
  <c r="I82" i="13"/>
  <c r="E1466" i="28" s="1"/>
  <c r="E298" i="31" s="1"/>
  <c r="K298" i="31" s="1"/>
  <c r="I81" i="13"/>
  <c r="E1465" i="28" s="1"/>
  <c r="E297" i="31" s="1"/>
  <c r="K297" i="31" s="1"/>
  <c r="I80" i="13"/>
  <c r="E1464" i="28" s="1"/>
  <c r="E296" i="31" s="1"/>
  <c r="K296" i="31" s="1"/>
  <c r="I95" i="13"/>
  <c r="E1475" i="28" s="1"/>
  <c r="E307" i="31" s="1"/>
  <c r="K307" i="31" s="1"/>
  <c r="I94" i="13"/>
  <c r="E1474" i="28" s="1"/>
  <c r="E306" i="31" s="1"/>
  <c r="K306" i="31" s="1"/>
  <c r="I89" i="13"/>
  <c r="E1471" i="28" s="1"/>
  <c r="I88" i="13"/>
  <c r="E1470" i="28" s="1"/>
  <c r="E302" i="31" s="1"/>
  <c r="K302" i="31" s="1"/>
  <c r="C31" i="24" l="1"/>
  <c r="G31" i="24" s="1"/>
  <c r="F31" i="24"/>
  <c r="I49" i="7"/>
  <c r="D53" i="7"/>
  <c r="G1" i="33"/>
  <c r="M1" i="7"/>
  <c r="K1471" i="28"/>
  <c r="E303" i="31"/>
  <c r="K303" i="31" s="1"/>
  <c r="K1452" i="28"/>
  <c r="E284" i="31"/>
  <c r="K284" i="31" s="1"/>
  <c r="K1443" i="28"/>
  <c r="E275" i="31"/>
  <c r="K275" i="31" s="1"/>
  <c r="K1434" i="28"/>
  <c r="E266" i="31"/>
  <c r="K266" i="31" s="1"/>
  <c r="E1064" i="28"/>
  <c r="E132" i="31" s="1"/>
  <c r="K132" i="31" s="1"/>
  <c r="I40" i="13"/>
  <c r="I49" i="13"/>
  <c r="K975" i="28"/>
  <c r="K953" i="28"/>
  <c r="K964" i="28"/>
  <c r="K954" i="28"/>
  <c r="K965" i="28"/>
  <c r="K978" i="28"/>
  <c r="K1426" i="28"/>
  <c r="K1435" i="28"/>
  <c r="K1444" i="28"/>
  <c r="K1453" i="28"/>
  <c r="K955" i="28"/>
  <c r="K969" i="28"/>
  <c r="K979" i="28"/>
  <c r="K1427" i="28"/>
  <c r="K1436" i="28"/>
  <c r="K1455" i="28"/>
  <c r="K1464" i="28"/>
  <c r="K947" i="28"/>
  <c r="K957" i="28"/>
  <c r="K970" i="28"/>
  <c r="K980" i="28"/>
  <c r="K1428" i="28"/>
  <c r="K1437" i="28"/>
  <c r="K1465" i="28"/>
  <c r="K1474" i="28"/>
  <c r="K960" i="28"/>
  <c r="K971" i="28"/>
  <c r="K983" i="28"/>
  <c r="K1429" i="28"/>
  <c r="K1439" i="28"/>
  <c r="K1466" i="28"/>
  <c r="K1475" i="28"/>
  <c r="K1425" i="28"/>
  <c r="K956" i="28"/>
  <c r="K966" i="28"/>
  <c r="K976" i="28"/>
  <c r="K987" i="28"/>
  <c r="K1430" i="28"/>
  <c r="K1438" i="28"/>
  <c r="K1454" i="28"/>
  <c r="K1470" i="28"/>
  <c r="K1477" i="28"/>
  <c r="K950" i="28"/>
  <c r="K961" i="28"/>
  <c r="K972" i="28"/>
  <c r="K984" i="28"/>
  <c r="K1412" i="28"/>
  <c r="K1431" i="28"/>
  <c r="K1440" i="28"/>
  <c r="K948" i="28"/>
  <c r="K951" i="28"/>
  <c r="K962" i="28"/>
  <c r="K973" i="28"/>
  <c r="K985" i="28"/>
  <c r="K1413" i="28"/>
  <c r="K1423" i="28"/>
  <c r="K1432" i="28"/>
  <c r="K1441" i="28"/>
  <c r="K1450" i="28"/>
  <c r="K952" i="28"/>
  <c r="K963" i="28"/>
  <c r="K974" i="28"/>
  <c r="K986" i="28"/>
  <c r="K1424" i="28"/>
  <c r="K1433" i="28"/>
  <c r="K1442" i="28"/>
  <c r="K1451" i="28"/>
  <c r="E1065" i="28"/>
  <c r="E133" i="31" s="1"/>
  <c r="K133" i="31" s="1"/>
  <c r="I57" i="13"/>
  <c r="B14" i="13"/>
  <c r="B15" i="13" s="1"/>
  <c r="B16" i="13" s="1"/>
  <c r="B17" i="13" s="1"/>
  <c r="B18" i="13" s="1"/>
  <c r="B21" i="13" s="1"/>
  <c r="B22" i="13" s="1"/>
  <c r="B23" i="13" s="1"/>
  <c r="B24" i="13" s="1"/>
  <c r="B25" i="13" s="1"/>
  <c r="B26" i="13" s="1"/>
  <c r="B27" i="13" s="1"/>
  <c r="B28" i="13" s="1"/>
  <c r="B31" i="13" s="1"/>
  <c r="B32" i="13" s="1"/>
  <c r="B33" i="13" s="1"/>
  <c r="B34" i="13" s="1"/>
  <c r="B35" i="13" s="1"/>
  <c r="B36" i="13" s="1"/>
  <c r="B37" i="13" s="1"/>
  <c r="B38" i="13" s="1"/>
  <c r="B39" i="13" s="1"/>
  <c r="B42" i="13" s="1"/>
  <c r="B43" i="13" s="1"/>
  <c r="B44" i="13" s="1"/>
  <c r="B45" i="13" s="1"/>
  <c r="B46" i="13" s="1"/>
  <c r="B47" i="13" s="1"/>
  <c r="B48" i="13" s="1"/>
  <c r="B51" i="13" s="1"/>
  <c r="B52" i="13" s="1"/>
  <c r="B53" i="13" s="1"/>
  <c r="B54" i="13" s="1"/>
  <c r="B55" i="13" s="1"/>
  <c r="B56" i="13" s="1"/>
  <c r="B59" i="13" s="1"/>
  <c r="B60" i="13" s="1"/>
  <c r="B61" i="13" s="1"/>
  <c r="B62" i="13" s="1"/>
  <c r="B63" i="13" s="1"/>
  <c r="B64" i="13" s="1"/>
  <c r="B65" i="13" s="1"/>
  <c r="B66" i="13" s="1"/>
  <c r="B67" i="13" s="1"/>
  <c r="B68" i="13" s="1"/>
  <c r="B69" i="13" s="1"/>
  <c r="B70" i="13" s="1"/>
  <c r="B73" i="13" s="1"/>
  <c r="B74" i="13" s="1"/>
  <c r="B75" i="13" s="1"/>
  <c r="B76" i="13" s="1"/>
  <c r="B77" i="13" s="1"/>
  <c r="B78" i="13" s="1"/>
  <c r="B79" i="13" s="1"/>
  <c r="B80" i="13" s="1"/>
  <c r="B81" i="13" s="1"/>
  <c r="B82" i="13" s="1"/>
  <c r="B83" i="13" s="1"/>
  <c r="B86" i="13" s="1"/>
  <c r="B87" i="13" s="1"/>
  <c r="B88" i="13" s="1"/>
  <c r="B89" i="13" s="1"/>
  <c r="B90" i="13" s="1"/>
  <c r="B93" i="13" s="1"/>
  <c r="B94" i="13" s="1"/>
  <c r="B95" i="13" s="1"/>
  <c r="B96" i="13" s="1"/>
  <c r="B12" i="13"/>
  <c r="E944" i="28"/>
  <c r="E203" i="31" s="1"/>
  <c r="K203" i="31" s="1"/>
  <c r="E785" i="28"/>
  <c r="E784" i="28"/>
  <c r="E783" i="28"/>
  <c r="E782" i="28"/>
  <c r="E781" i="28"/>
  <c r="E780" i="28"/>
  <c r="E779" i="28"/>
  <c r="E778" i="28"/>
  <c r="E777" i="28"/>
  <c r="E201" i="31" s="1"/>
  <c r="K201" i="31" s="1"/>
  <c r="E776" i="28"/>
  <c r="E200" i="31" s="1"/>
  <c r="K200" i="31" s="1"/>
  <c r="E775" i="28"/>
  <c r="E199" i="31" s="1"/>
  <c r="K199" i="31" s="1"/>
  <c r="E774" i="28"/>
  <c r="E198" i="31" s="1"/>
  <c r="K198" i="31" s="1"/>
  <c r="E773" i="28"/>
  <c r="E197" i="31" s="1"/>
  <c r="K197" i="31" s="1"/>
  <c r="E772" i="28"/>
  <c r="E196" i="31" s="1"/>
  <c r="K196" i="31" s="1"/>
  <c r="E771" i="28"/>
  <c r="E195" i="31" s="1"/>
  <c r="K195" i="31" s="1"/>
  <c r="E770" i="28"/>
  <c r="E194" i="31" s="1"/>
  <c r="K194" i="31" s="1"/>
  <c r="E769" i="28"/>
  <c r="E193" i="31" s="1"/>
  <c r="K193" i="31" s="1"/>
  <c r="E768" i="28"/>
  <c r="E192" i="31" s="1"/>
  <c r="K192" i="31" s="1"/>
  <c r="E767" i="28"/>
  <c r="E766" i="28"/>
  <c r="E765" i="28"/>
  <c r="E764" i="28"/>
  <c r="E763" i="28"/>
  <c r="E762" i="28"/>
  <c r="E761" i="28"/>
  <c r="E760" i="28"/>
  <c r="E759" i="28"/>
  <c r="E191" i="31" s="1"/>
  <c r="K191" i="31" s="1"/>
  <c r="E758" i="28"/>
  <c r="E190" i="31" s="1"/>
  <c r="K190" i="31" s="1"/>
  <c r="E757" i="28"/>
  <c r="E189" i="31" s="1"/>
  <c r="K189" i="31" s="1"/>
  <c r="E756" i="28"/>
  <c r="E188" i="31" s="1"/>
  <c r="K188" i="31" s="1"/>
  <c r="E755" i="28"/>
  <c r="E187" i="31" s="1"/>
  <c r="K187" i="31" s="1"/>
  <c r="E754" i="28"/>
  <c r="E186" i="31" s="1"/>
  <c r="K186" i="31" s="1"/>
  <c r="E753" i="28"/>
  <c r="E185" i="31" s="1"/>
  <c r="K185" i="31" s="1"/>
  <c r="E752" i="28"/>
  <c r="E184" i="31" s="1"/>
  <c r="K184" i="31" s="1"/>
  <c r="E751" i="28"/>
  <c r="E183" i="31" s="1"/>
  <c r="K183" i="31" s="1"/>
  <c r="E750" i="28"/>
  <c r="E182" i="31" s="1"/>
  <c r="K182" i="31" s="1"/>
  <c r="E749" i="28"/>
  <c r="E748" i="28"/>
  <c r="E747" i="28"/>
  <c r="E746" i="28"/>
  <c r="E745" i="28"/>
  <c r="E744" i="28"/>
  <c r="E743" i="28"/>
  <c r="E742" i="28"/>
  <c r="E741" i="28"/>
  <c r="E740" i="28"/>
  <c r="E739" i="28"/>
  <c r="E738" i="28"/>
  <c r="E737" i="28"/>
  <c r="E736" i="28"/>
  <c r="E735" i="28"/>
  <c r="E734" i="28"/>
  <c r="E733" i="28"/>
  <c r="E732" i="28"/>
  <c r="E731" i="28"/>
  <c r="E730" i="28"/>
  <c r="E729" i="28"/>
  <c r="E728" i="28"/>
  <c r="E727" i="28"/>
  <c r="E726" i="28"/>
  <c r="E725" i="28"/>
  <c r="E724" i="28"/>
  <c r="E723" i="28"/>
  <c r="E181" i="31" s="1"/>
  <c r="K181" i="31" s="1"/>
  <c r="E722" i="28"/>
  <c r="E180" i="31" s="1"/>
  <c r="K180" i="31" s="1"/>
  <c r="E721" i="28"/>
  <c r="E179" i="31" s="1"/>
  <c r="K179" i="31" s="1"/>
  <c r="E720" i="28"/>
  <c r="E178" i="31" s="1"/>
  <c r="K178" i="31" s="1"/>
  <c r="E719" i="28"/>
  <c r="E177" i="31" s="1"/>
  <c r="K177" i="31" s="1"/>
  <c r="E718" i="28"/>
  <c r="E176" i="31" s="1"/>
  <c r="K176" i="31" s="1"/>
  <c r="E717" i="28"/>
  <c r="E175" i="31" s="1"/>
  <c r="K175" i="31" s="1"/>
  <c r="E716" i="28"/>
  <c r="E174" i="31" s="1"/>
  <c r="K174" i="31" s="1"/>
  <c r="E715" i="28"/>
  <c r="E173" i="31" s="1"/>
  <c r="K173" i="31" s="1"/>
  <c r="E714" i="28"/>
  <c r="E172" i="31" s="1"/>
  <c r="K172" i="31" s="1"/>
  <c r="E713" i="28"/>
  <c r="E712" i="28"/>
  <c r="E711" i="28"/>
  <c r="E710" i="28"/>
  <c r="E709" i="28"/>
  <c r="E708" i="28"/>
  <c r="E707" i="28"/>
  <c r="E706" i="28"/>
  <c r="E705" i="28"/>
  <c r="E704" i="28"/>
  <c r="E703" i="28"/>
  <c r="E702" i="28"/>
  <c r="E701" i="28"/>
  <c r="E700" i="28"/>
  <c r="E699" i="28"/>
  <c r="E698" i="28"/>
  <c r="E697" i="28"/>
  <c r="E696" i="28"/>
  <c r="E695" i="28"/>
  <c r="E694" i="28"/>
  <c r="E693" i="28"/>
  <c r="E692" i="28"/>
  <c r="E691" i="28"/>
  <c r="E690" i="28"/>
  <c r="E689" i="28"/>
  <c r="E688" i="28"/>
  <c r="E687" i="28"/>
  <c r="E686" i="28"/>
  <c r="E685" i="28"/>
  <c r="E684" i="28"/>
  <c r="E683" i="28"/>
  <c r="E682" i="28"/>
  <c r="E681" i="28"/>
  <c r="E680" i="28"/>
  <c r="E679" i="28"/>
  <c r="E678" i="28"/>
  <c r="E654" i="28"/>
  <c r="E117" i="31" s="1"/>
  <c r="K117" i="31" s="1"/>
  <c r="E653" i="28"/>
  <c r="E116" i="31" s="1"/>
  <c r="K116" i="31" s="1"/>
  <c r="E652" i="28"/>
  <c r="E115" i="31" s="1"/>
  <c r="K115" i="31" s="1"/>
  <c r="E651" i="28"/>
  <c r="E114" i="31" s="1"/>
  <c r="K114" i="31" s="1"/>
  <c r="E650" i="28"/>
  <c r="E113" i="31" s="1"/>
  <c r="K113" i="31" s="1"/>
  <c r="E647" i="28"/>
  <c r="E112" i="31" s="1"/>
  <c r="K112" i="31" s="1"/>
  <c r="E646" i="28"/>
  <c r="E111" i="31" s="1"/>
  <c r="K111" i="31" s="1"/>
  <c r="E645" i="28"/>
  <c r="E110" i="31" s="1"/>
  <c r="K110" i="31" s="1"/>
  <c r="E644" i="28"/>
  <c r="E109" i="31" s="1"/>
  <c r="K109" i="31" s="1"/>
  <c r="E643" i="28"/>
  <c r="E108" i="31" s="1"/>
  <c r="K108" i="31" s="1"/>
  <c r="E641" i="28"/>
  <c r="E107" i="31" s="1"/>
  <c r="K107" i="31" s="1"/>
  <c r="E640" i="28"/>
  <c r="E106" i="31" s="1"/>
  <c r="K106" i="31" s="1"/>
  <c r="E639" i="28"/>
  <c r="E105" i="31" s="1"/>
  <c r="K105" i="31" s="1"/>
  <c r="E638" i="28"/>
  <c r="E104" i="31" s="1"/>
  <c r="K104" i="31" s="1"/>
  <c r="E637" i="28"/>
  <c r="E103" i="31" s="1"/>
  <c r="K103" i="31" s="1"/>
  <c r="E634" i="28"/>
  <c r="E102" i="31" s="1"/>
  <c r="K102" i="31" s="1"/>
  <c r="E633" i="28"/>
  <c r="E101" i="31" s="1"/>
  <c r="K101" i="31" s="1"/>
  <c r="E632" i="28"/>
  <c r="E100" i="31" s="1"/>
  <c r="K100" i="31" s="1"/>
  <c r="E631" i="28"/>
  <c r="E99" i="31" s="1"/>
  <c r="K99" i="31" s="1"/>
  <c r="E630" i="28"/>
  <c r="E98" i="31" s="1"/>
  <c r="K98" i="31" s="1"/>
  <c r="E628" i="28"/>
  <c r="E97" i="31" s="1"/>
  <c r="K97" i="31" s="1"/>
  <c r="E627" i="28"/>
  <c r="E96" i="31" s="1"/>
  <c r="K96" i="31" s="1"/>
  <c r="E626" i="28"/>
  <c r="E95" i="31" s="1"/>
  <c r="K95" i="31" s="1"/>
  <c r="E625" i="28"/>
  <c r="E94" i="31" s="1"/>
  <c r="K94" i="31" s="1"/>
  <c r="E624" i="28"/>
  <c r="E93" i="31" s="1"/>
  <c r="K93" i="31" s="1"/>
  <c r="E621" i="28"/>
  <c r="E92" i="31" s="1"/>
  <c r="K92" i="31" s="1"/>
  <c r="E620" i="28"/>
  <c r="E91" i="31" s="1"/>
  <c r="K91" i="31" s="1"/>
  <c r="E619" i="28"/>
  <c r="E90" i="31" s="1"/>
  <c r="K90" i="31" s="1"/>
  <c r="E618" i="28"/>
  <c r="E89" i="31" s="1"/>
  <c r="K89" i="31" s="1"/>
  <c r="E617" i="28"/>
  <c r="E88" i="31" s="1"/>
  <c r="K88" i="31" s="1"/>
  <c r="E615" i="28"/>
  <c r="E87" i="31" s="1"/>
  <c r="K87" i="31" s="1"/>
  <c r="E614" i="28"/>
  <c r="E86" i="31" s="1"/>
  <c r="K86" i="31" s="1"/>
  <c r="E613" i="28"/>
  <c r="E85" i="31" s="1"/>
  <c r="K85" i="31" s="1"/>
  <c r="E612" i="28"/>
  <c r="E84" i="31" s="1"/>
  <c r="K84" i="31" s="1"/>
  <c r="E611" i="28"/>
  <c r="E83" i="31" s="1"/>
  <c r="K83" i="31" s="1"/>
  <c r="E608" i="28"/>
  <c r="E82" i="31" s="1"/>
  <c r="K82" i="31" s="1"/>
  <c r="E607" i="28"/>
  <c r="E81" i="31" s="1"/>
  <c r="K81" i="31" s="1"/>
  <c r="E606" i="28"/>
  <c r="E80" i="31" s="1"/>
  <c r="K80" i="31" s="1"/>
  <c r="E605" i="28"/>
  <c r="E79" i="31" s="1"/>
  <c r="K79" i="31" s="1"/>
  <c r="E604" i="28"/>
  <c r="E78" i="31" s="1"/>
  <c r="K78" i="31" s="1"/>
  <c r="E602" i="28"/>
  <c r="E77" i="31" s="1"/>
  <c r="K77" i="31" s="1"/>
  <c r="E601" i="28"/>
  <c r="E76" i="31" s="1"/>
  <c r="K76" i="31" s="1"/>
  <c r="E600" i="28"/>
  <c r="E75" i="31" s="1"/>
  <c r="K75" i="31" s="1"/>
  <c r="E599" i="28"/>
  <c r="E74" i="31" s="1"/>
  <c r="K74" i="31" s="1"/>
  <c r="E598" i="28"/>
  <c r="E73" i="31" s="1"/>
  <c r="K73" i="31" s="1"/>
  <c r="E595" i="28"/>
  <c r="E72" i="31" s="1"/>
  <c r="K72" i="31" s="1"/>
  <c r="E594" i="28"/>
  <c r="E71" i="31" s="1"/>
  <c r="K71" i="31" s="1"/>
  <c r="E593" i="28"/>
  <c r="E70" i="31" s="1"/>
  <c r="K70" i="31" s="1"/>
  <c r="E592" i="28"/>
  <c r="E69" i="31" s="1"/>
  <c r="K69" i="31" s="1"/>
  <c r="E591" i="28"/>
  <c r="E68" i="31" s="1"/>
  <c r="K68" i="31" s="1"/>
  <c r="E589" i="28"/>
  <c r="E67" i="31" s="1"/>
  <c r="K67" i="31" s="1"/>
  <c r="E588" i="28"/>
  <c r="E66" i="31" s="1"/>
  <c r="K66" i="31" s="1"/>
  <c r="E587" i="28"/>
  <c r="E65" i="31" s="1"/>
  <c r="K65" i="31" s="1"/>
  <c r="E586" i="28"/>
  <c r="E64" i="31" s="1"/>
  <c r="K64" i="31" s="1"/>
  <c r="E585" i="28"/>
  <c r="E63" i="31" s="1"/>
  <c r="K63" i="31" s="1"/>
  <c r="E582" i="28"/>
  <c r="E62" i="31" s="1"/>
  <c r="K62" i="31" s="1"/>
  <c r="E581" i="28"/>
  <c r="E61" i="31" s="1"/>
  <c r="K61" i="31" s="1"/>
  <c r="E580" i="28"/>
  <c r="E60" i="31" s="1"/>
  <c r="K60" i="31" s="1"/>
  <c r="E579" i="28"/>
  <c r="E59" i="31" s="1"/>
  <c r="K59" i="31" s="1"/>
  <c r="E578" i="28"/>
  <c r="E58" i="31" s="1"/>
  <c r="K58" i="31" s="1"/>
  <c r="E576" i="28"/>
  <c r="E575" i="28"/>
  <c r="E574" i="28"/>
  <c r="E573" i="28"/>
  <c r="E572" i="28"/>
  <c r="E569" i="28"/>
  <c r="E568" i="28"/>
  <c r="E567" i="28"/>
  <c r="E566" i="28"/>
  <c r="E565" i="28"/>
  <c r="E563" i="28"/>
  <c r="E562" i="28"/>
  <c r="E561" i="28"/>
  <c r="E560" i="28"/>
  <c r="E559" i="28"/>
  <c r="E524" i="28"/>
  <c r="E523" i="28"/>
  <c r="E522" i="28"/>
  <c r="E513" i="28"/>
  <c r="E41" i="31" s="1"/>
  <c r="K41" i="31" s="1"/>
  <c r="E511" i="28"/>
  <c r="E40" i="31" s="1"/>
  <c r="K40" i="31" s="1"/>
  <c r="E508" i="28"/>
  <c r="E38" i="31" s="1"/>
  <c r="K38" i="31" s="1"/>
  <c r="E507" i="28"/>
  <c r="E39" i="31" s="1"/>
  <c r="K39" i="31" s="1"/>
  <c r="E506" i="28"/>
  <c r="E505" i="28"/>
  <c r="E37" i="31" s="1"/>
  <c r="K37" i="31" s="1"/>
  <c r="E504" i="28"/>
  <c r="E36" i="31" s="1"/>
  <c r="K36" i="31" s="1"/>
  <c r="E477" i="28"/>
  <c r="E476" i="28"/>
  <c r="E475" i="28"/>
  <c r="E474" i="28"/>
  <c r="E473" i="28"/>
  <c r="E472" i="28"/>
  <c r="E471" i="28"/>
  <c r="E470" i="28"/>
  <c r="E469" i="28"/>
  <c r="E468" i="28"/>
  <c r="E467" i="28"/>
  <c r="E466" i="28"/>
  <c r="E465" i="28"/>
  <c r="E464" i="28"/>
  <c r="E463" i="28"/>
  <c r="E462" i="28"/>
  <c r="E461" i="28"/>
  <c r="E460" i="28"/>
  <c r="E459" i="28"/>
  <c r="E458" i="28"/>
  <c r="E437" i="28"/>
  <c r="E436" i="28"/>
  <c r="E435" i="28"/>
  <c r="E434" i="28"/>
  <c r="E433" i="28"/>
  <c r="E432" i="28"/>
  <c r="E431" i="28"/>
  <c r="E430" i="28"/>
  <c r="E429" i="28"/>
  <c r="E428" i="28"/>
  <c r="E427" i="28"/>
  <c r="E426" i="28"/>
  <c r="E425" i="28"/>
  <c r="E424" i="28"/>
  <c r="E423" i="28"/>
  <c r="E422" i="28"/>
  <c r="E421" i="28"/>
  <c r="E420" i="28"/>
  <c r="E419" i="28"/>
  <c r="E418" i="28"/>
  <c r="E417" i="28"/>
  <c r="E416" i="28"/>
  <c r="E415" i="28"/>
  <c r="E414" i="28"/>
  <c r="E413" i="28"/>
  <c r="E412" i="28"/>
  <c r="E411" i="28"/>
  <c r="E410" i="28"/>
  <c r="E409" i="28"/>
  <c r="E408" i="28"/>
  <c r="E407" i="28"/>
  <c r="E406" i="28"/>
  <c r="E405" i="28"/>
  <c r="E404" i="28"/>
  <c r="E403" i="28"/>
  <c r="E402" i="28"/>
  <c r="E401" i="28"/>
  <c r="E400" i="28"/>
  <c r="E399" i="28"/>
  <c r="E398" i="28"/>
  <c r="E357" i="28"/>
  <c r="E356" i="28"/>
  <c r="E355" i="28"/>
  <c r="E354" i="28"/>
  <c r="E353" i="28"/>
  <c r="E352" i="28"/>
  <c r="E351" i="28"/>
  <c r="E350" i="28"/>
  <c r="E349" i="28"/>
  <c r="E348" i="28"/>
  <c r="E347" i="28"/>
  <c r="E346" i="28"/>
  <c r="E345" i="28"/>
  <c r="E344" i="28"/>
  <c r="E343" i="28"/>
  <c r="E342" i="28"/>
  <c r="E341" i="28"/>
  <c r="E340" i="28"/>
  <c r="E339" i="28"/>
  <c r="E338" i="28"/>
  <c r="E337" i="28"/>
  <c r="E336" i="28"/>
  <c r="E335" i="28"/>
  <c r="E334" i="28"/>
  <c r="E333" i="28"/>
  <c r="E332" i="28"/>
  <c r="E331" i="28"/>
  <c r="E330" i="28"/>
  <c r="E329" i="28"/>
  <c r="E328" i="28"/>
  <c r="E327" i="28"/>
  <c r="E326" i="28"/>
  <c r="E325" i="28"/>
  <c r="E324" i="28"/>
  <c r="E323" i="28"/>
  <c r="E322" i="28"/>
  <c r="E321" i="28"/>
  <c r="E320" i="28"/>
  <c r="E319" i="28"/>
  <c r="E318" i="28"/>
  <c r="E317" i="28"/>
  <c r="E316" i="28"/>
  <c r="E315" i="28"/>
  <c r="E314" i="28"/>
  <c r="E313" i="28"/>
  <c r="E312" i="28"/>
  <c r="E311" i="28"/>
  <c r="E310" i="28"/>
  <c r="E309" i="28"/>
  <c r="E308" i="28"/>
  <c r="E307" i="28"/>
  <c r="E306" i="28"/>
  <c r="E305" i="28"/>
  <c r="E304" i="28"/>
  <c r="E303" i="28"/>
  <c r="E302" i="28"/>
  <c r="E301" i="28"/>
  <c r="E300" i="28"/>
  <c r="E299" i="28"/>
  <c r="E298" i="28"/>
  <c r="E259" i="28"/>
  <c r="E258" i="28"/>
  <c r="E256" i="28"/>
  <c r="E18" i="31" s="1"/>
  <c r="K18" i="31" s="1"/>
  <c r="E255" i="28"/>
  <c r="E16" i="31" s="1"/>
  <c r="K16" i="31" s="1"/>
  <c r="E254" i="28"/>
  <c r="E15" i="31" s="1"/>
  <c r="K15" i="31" s="1"/>
  <c r="E253" i="28"/>
  <c r="E17" i="31" s="1"/>
  <c r="K17" i="31" s="1"/>
  <c r="E252" i="28"/>
  <c r="E14" i="31" s="1"/>
  <c r="K14" i="31" s="1"/>
  <c r="E251" i="28"/>
  <c r="E13" i="31" s="1"/>
  <c r="K13" i="31" s="1"/>
  <c r="E249" i="28"/>
  <c r="E12" i="31" s="1"/>
  <c r="K12" i="31" s="1"/>
  <c r="E213" i="28"/>
  <c r="K213" i="28" s="1"/>
  <c r="E212" i="28"/>
  <c r="E211" i="28"/>
  <c r="E210" i="28"/>
  <c r="E192" i="28"/>
  <c r="E33" i="31" s="1"/>
  <c r="K33" i="31" s="1"/>
  <c r="E191" i="28"/>
  <c r="E32" i="31" s="1"/>
  <c r="K32" i="31" s="1"/>
  <c r="E183" i="28"/>
  <c r="E182" i="28"/>
  <c r="E181" i="28"/>
  <c r="E180" i="28"/>
  <c r="E27" i="31" s="1"/>
  <c r="K27" i="31" s="1"/>
  <c r="E171" i="28"/>
  <c r="E31" i="31" s="1"/>
  <c r="K31" i="31" s="1"/>
  <c r="E170" i="28"/>
  <c r="E30" i="31" s="1"/>
  <c r="K30" i="31" s="1"/>
  <c r="E169" i="28"/>
  <c r="E29" i="31" s="1"/>
  <c r="K29" i="31" s="1"/>
  <c r="E165" i="28"/>
  <c r="E26" i="31" s="1"/>
  <c r="K26" i="31" s="1"/>
  <c r="E164" i="28"/>
  <c r="E25" i="31" s="1"/>
  <c r="K25" i="31" s="1"/>
  <c r="E163" i="28"/>
  <c r="E11" i="31" s="1"/>
  <c r="K11" i="31" s="1"/>
  <c r="E161" i="28"/>
  <c r="E10" i="31" s="1"/>
  <c r="K10" i="31" s="1"/>
  <c r="E159" i="28"/>
  <c r="E9" i="31" s="1"/>
  <c r="K9" i="31" s="1"/>
  <c r="E158" i="28"/>
  <c r="E57" i="31" s="1"/>
  <c r="K57" i="31" s="1"/>
  <c r="E156" i="28"/>
  <c r="E56" i="31" s="1"/>
  <c r="K56" i="31" s="1"/>
  <c r="E155" i="28"/>
  <c r="E55" i="31" s="1"/>
  <c r="K55" i="31" s="1"/>
  <c r="E150" i="28"/>
  <c r="E54" i="31" s="1"/>
  <c r="K54" i="31" s="1"/>
  <c r="E149" i="28"/>
  <c r="E53" i="31" s="1"/>
  <c r="K53" i="31" s="1"/>
  <c r="E147" i="28"/>
  <c r="E52" i="31" s="1"/>
  <c r="K52" i="31" s="1"/>
  <c r="E146" i="28"/>
  <c r="E51" i="31" s="1"/>
  <c r="K51" i="31" s="1"/>
  <c r="E141" i="28"/>
  <c r="E50" i="31" s="1"/>
  <c r="K50" i="31" s="1"/>
  <c r="E131" i="28"/>
  <c r="E129" i="28"/>
  <c r="E49" i="31" s="1"/>
  <c r="K49" i="31" s="1"/>
  <c r="E128" i="28"/>
  <c r="E123" i="28"/>
  <c r="E48" i="31" s="1"/>
  <c r="K48" i="31" s="1"/>
  <c r="E122" i="28"/>
  <c r="E47" i="31" s="1"/>
  <c r="K47" i="31" s="1"/>
  <c r="E120" i="28"/>
  <c r="E46" i="31" s="1"/>
  <c r="K46" i="31" s="1"/>
  <c r="E119" i="28"/>
  <c r="E45" i="31" s="1"/>
  <c r="K45" i="31" s="1"/>
  <c r="E114" i="28"/>
  <c r="E44" i="31" s="1"/>
  <c r="K44" i="31" s="1"/>
  <c r="E113" i="28"/>
  <c r="E111" i="28"/>
  <c r="E43" i="31" s="1"/>
  <c r="K43" i="31" s="1"/>
  <c r="E110" i="28"/>
  <c r="L55" i="7" l="1"/>
  <c r="L53" i="7"/>
  <c r="B99" i="13"/>
  <c r="B100" i="13" s="1"/>
  <c r="B103" i="13" s="1"/>
  <c r="E159" i="31"/>
  <c r="K159" i="31" s="1"/>
  <c r="E167" i="31"/>
  <c r="K167" i="31" s="1"/>
  <c r="E152" i="31"/>
  <c r="K152" i="31" s="1"/>
  <c r="E160" i="31"/>
  <c r="K160" i="31" s="1"/>
  <c r="E168" i="31"/>
  <c r="K168" i="31" s="1"/>
  <c r="E153" i="31"/>
  <c r="K153" i="31" s="1"/>
  <c r="E161" i="31"/>
  <c r="K161" i="31" s="1"/>
  <c r="E169" i="31"/>
  <c r="K169" i="31" s="1"/>
  <c r="E154" i="31"/>
  <c r="K154" i="31" s="1"/>
  <c r="E162" i="31"/>
  <c r="K162" i="31" s="1"/>
  <c r="E170" i="31"/>
  <c r="K170" i="31" s="1"/>
  <c r="E155" i="31"/>
  <c r="K155" i="31" s="1"/>
  <c r="E163" i="31"/>
  <c r="K163" i="31" s="1"/>
  <c r="E171" i="31"/>
  <c r="K171" i="31" s="1"/>
  <c r="E156" i="31"/>
  <c r="K156" i="31" s="1"/>
  <c r="E164" i="31"/>
  <c r="K164" i="31" s="1"/>
  <c r="E157" i="31"/>
  <c r="K157" i="31" s="1"/>
  <c r="E165" i="31"/>
  <c r="K165" i="31" s="1"/>
  <c r="E158" i="31"/>
  <c r="K158" i="31" s="1"/>
  <c r="E166" i="31"/>
  <c r="K166" i="31" s="1"/>
  <c r="K111" i="28"/>
  <c r="K129" i="28"/>
  <c r="K156" i="28"/>
  <c r="K170" i="28"/>
  <c r="K513" i="28"/>
  <c r="K563" i="28"/>
  <c r="K574" i="28"/>
  <c r="K585" i="28"/>
  <c r="K594" i="28"/>
  <c r="K605" i="28"/>
  <c r="K615" i="28"/>
  <c r="K626" i="28"/>
  <c r="K637" i="28"/>
  <c r="K646" i="28"/>
  <c r="K679" i="28"/>
  <c r="K687" i="28"/>
  <c r="K695" i="28"/>
  <c r="K703" i="28"/>
  <c r="K711" i="28"/>
  <c r="K719" i="28"/>
  <c r="K727" i="28"/>
  <c r="K735" i="28"/>
  <c r="K743" i="28"/>
  <c r="K751" i="28"/>
  <c r="K759" i="28"/>
  <c r="K767" i="28"/>
  <c r="K775" i="28"/>
  <c r="K783" i="28"/>
  <c r="K131" i="28"/>
  <c r="K522" i="28"/>
  <c r="K565" i="28"/>
  <c r="K575" i="28"/>
  <c r="K586" i="28"/>
  <c r="K595" i="28"/>
  <c r="K606" i="28"/>
  <c r="K617" i="28"/>
  <c r="K627" i="28"/>
  <c r="K638" i="28"/>
  <c r="K647" i="28"/>
  <c r="K680" i="28"/>
  <c r="K688" i="28"/>
  <c r="K696" i="28"/>
  <c r="K704" i="28"/>
  <c r="K712" i="28"/>
  <c r="K720" i="28"/>
  <c r="K728" i="28"/>
  <c r="K736" i="28"/>
  <c r="K744" i="28"/>
  <c r="K752" i="28"/>
  <c r="K760" i="28"/>
  <c r="K768" i="28"/>
  <c r="K776" i="28"/>
  <c r="K784" i="28"/>
  <c r="K113" i="28"/>
  <c r="K158" i="28"/>
  <c r="K171" i="28"/>
  <c r="K114" i="28"/>
  <c r="K141" i="28"/>
  <c r="K159" i="28"/>
  <c r="K504" i="28"/>
  <c r="K523" i="28"/>
  <c r="K566" i="28"/>
  <c r="K576" i="28"/>
  <c r="K587" i="28"/>
  <c r="K598" i="28"/>
  <c r="K607" i="28"/>
  <c r="K618" i="28"/>
  <c r="K628" i="28"/>
  <c r="K639" i="28"/>
  <c r="K650" i="28"/>
  <c r="K681" i="28"/>
  <c r="K689" i="28"/>
  <c r="K697" i="28"/>
  <c r="K705" i="28"/>
  <c r="K713" i="28"/>
  <c r="K721" i="28"/>
  <c r="K729" i="28"/>
  <c r="K737" i="28"/>
  <c r="K745" i="28"/>
  <c r="K753" i="28"/>
  <c r="K761" i="28"/>
  <c r="K769" i="28"/>
  <c r="K777" i="28"/>
  <c r="K785" i="28"/>
  <c r="K562" i="28"/>
  <c r="K593" i="28"/>
  <c r="K625" i="28"/>
  <c r="K645" i="28"/>
  <c r="K686" i="28"/>
  <c r="K702" i="28"/>
  <c r="K718" i="28"/>
  <c r="K742" i="28"/>
  <c r="K774" i="28"/>
  <c r="K161" i="28"/>
  <c r="K511" i="28"/>
  <c r="K573" i="28"/>
  <c r="K582" i="28"/>
  <c r="K604" i="28"/>
  <c r="K614" i="28"/>
  <c r="K634" i="28"/>
  <c r="K678" i="28"/>
  <c r="K694" i="28"/>
  <c r="K710" i="28"/>
  <c r="K726" i="28"/>
  <c r="K734" i="28"/>
  <c r="K750" i="28"/>
  <c r="K758" i="28"/>
  <c r="K766" i="28"/>
  <c r="K782" i="28"/>
  <c r="K119" i="28"/>
  <c r="K146" i="28"/>
  <c r="K505" i="28"/>
  <c r="K524" i="28"/>
  <c r="K567" i="28"/>
  <c r="K578" i="28"/>
  <c r="K588" i="28"/>
  <c r="K599" i="28"/>
  <c r="K608" i="28"/>
  <c r="K619" i="28"/>
  <c r="K630" i="28"/>
  <c r="K640" i="28"/>
  <c r="K651" i="28"/>
  <c r="K682" i="28"/>
  <c r="K690" i="28"/>
  <c r="K698" i="28"/>
  <c r="K706" i="28"/>
  <c r="K714" i="28"/>
  <c r="K722" i="28"/>
  <c r="K730" i="28"/>
  <c r="K738" i="28"/>
  <c r="K746" i="28"/>
  <c r="K754" i="28"/>
  <c r="K762" i="28"/>
  <c r="K770" i="28"/>
  <c r="K778" i="28"/>
  <c r="K944" i="28"/>
  <c r="K120" i="28"/>
  <c r="K147" i="28"/>
  <c r="K163" i="28"/>
  <c r="K559" i="28"/>
  <c r="K568" i="28"/>
  <c r="K579" i="28"/>
  <c r="K589" i="28"/>
  <c r="K600" i="28"/>
  <c r="K611" i="28"/>
  <c r="K620" i="28"/>
  <c r="K631" i="28"/>
  <c r="K641" i="28"/>
  <c r="K652" i="28"/>
  <c r="K683" i="28"/>
  <c r="K691" i="28"/>
  <c r="K699" i="28"/>
  <c r="K707" i="28"/>
  <c r="K715" i="28"/>
  <c r="K723" i="28"/>
  <c r="K731" i="28"/>
  <c r="K739" i="28"/>
  <c r="K747" i="28"/>
  <c r="K755" i="28"/>
  <c r="K763" i="28"/>
  <c r="K771" i="28"/>
  <c r="K779" i="28"/>
  <c r="K110" i="28"/>
  <c r="K128" i="28"/>
  <c r="K155" i="28"/>
  <c r="K169" i="28"/>
  <c r="K122" i="28"/>
  <c r="K149" i="28"/>
  <c r="K164" i="28"/>
  <c r="K183" i="28"/>
  <c r="K560" i="28"/>
  <c r="K580" i="28"/>
  <c r="K591" i="28"/>
  <c r="K612" i="28"/>
  <c r="K621" i="28"/>
  <c r="K632" i="28"/>
  <c r="K643" i="28"/>
  <c r="K684" i="28"/>
  <c r="K692" i="28"/>
  <c r="K700" i="28"/>
  <c r="K708" i="28"/>
  <c r="K716" i="28"/>
  <c r="K724" i="28"/>
  <c r="K732" i="28"/>
  <c r="K740" i="28"/>
  <c r="K748" i="28"/>
  <c r="K756" i="28"/>
  <c r="K764" i="28"/>
  <c r="K772" i="28"/>
  <c r="K780" i="28"/>
  <c r="K507" i="28"/>
  <c r="K569" i="28"/>
  <c r="K601" i="28"/>
  <c r="K653" i="28"/>
  <c r="K123" i="28"/>
  <c r="K150" i="28"/>
  <c r="K165" i="28"/>
  <c r="K508" i="28"/>
  <c r="K561" i="28"/>
  <c r="K572" i="28"/>
  <c r="K581" i="28"/>
  <c r="K592" i="28"/>
  <c r="K602" i="28"/>
  <c r="K613" i="28"/>
  <c r="K624" i="28"/>
  <c r="K633" i="28"/>
  <c r="K644" i="28"/>
  <c r="K654" i="28"/>
  <c r="K685" i="28"/>
  <c r="K693" i="28"/>
  <c r="K701" i="28"/>
  <c r="K709" i="28"/>
  <c r="K717" i="28"/>
  <c r="K725" i="28"/>
  <c r="K733" i="28"/>
  <c r="K741" i="28"/>
  <c r="K749" i="28"/>
  <c r="K757" i="28"/>
  <c r="K765" i="28"/>
  <c r="K773" i="28"/>
  <c r="K781" i="28"/>
  <c r="E1030" i="28"/>
  <c r="E142" i="31" s="1"/>
  <c r="K142" i="31" s="1"/>
  <c r="E1066" i="28"/>
  <c r="E134" i="31" s="1"/>
  <c r="K134" i="31" s="1"/>
  <c r="K182" i="28"/>
  <c r="K212" i="28"/>
  <c r="K211" i="28"/>
  <c r="K181" i="28"/>
  <c r="K255" i="28"/>
  <c r="K254" i="28"/>
  <c r="K256" i="28"/>
  <c r="K249" i="28"/>
  <c r="K251" i="28"/>
  <c r="K252" i="28"/>
  <c r="K260" i="28"/>
  <c r="K253" i="28"/>
  <c r="K258" i="28"/>
  <c r="K257" i="28"/>
  <c r="K259" i="28"/>
  <c r="C26" i="15"/>
  <c r="G37" i="15" s="1"/>
  <c r="O16" i="5"/>
  <c r="E486" i="28" s="1"/>
  <c r="E24" i="31" s="1"/>
  <c r="K24" i="31" s="1"/>
  <c r="I69" i="10" l="1"/>
  <c r="K69" i="10"/>
  <c r="H69" i="10"/>
  <c r="L69" i="10"/>
  <c r="G59" i="12"/>
  <c r="K486" i="28"/>
  <c r="E1031" i="28"/>
  <c r="E143" i="31" s="1"/>
  <c r="K143" i="31" s="1"/>
  <c r="E1067" i="28"/>
  <c r="E135" i="31" s="1"/>
  <c r="K135" i="31" s="1"/>
  <c r="E949" i="28"/>
  <c r="E206" i="31" s="1"/>
  <c r="K206" i="31" s="1"/>
  <c r="K949" i="28" l="1"/>
  <c r="E1032" i="28"/>
  <c r="E144" i="31" s="1"/>
  <c r="K144" i="31" s="1"/>
  <c r="E1068" i="28"/>
  <c r="E136" i="31" s="1"/>
  <c r="K136" i="31" s="1"/>
  <c r="E106" i="28"/>
  <c r="E105" i="28"/>
  <c r="E104" i="28"/>
  <c r="E103" i="28"/>
  <c r="E42" i="31" s="1"/>
  <c r="K42" i="31" s="1"/>
  <c r="E102" i="28"/>
  <c r="E101" i="28"/>
  <c r="E100" i="28"/>
  <c r="E99" i="28"/>
  <c r="E98" i="28"/>
  <c r="E97" i="28"/>
  <c r="E96" i="28"/>
  <c r="E95" i="28"/>
  <c r="E94" i="28"/>
  <c r="E93" i="28"/>
  <c r="E92" i="28"/>
  <c r="E91" i="28"/>
  <c r="E90" i="28"/>
  <c r="E89" i="28"/>
  <c r="E88" i="28"/>
  <c r="E87" i="28"/>
  <c r="E86" i="28"/>
  <c r="E85" i="28"/>
  <c r="E84" i="28"/>
  <c r="E83" i="28"/>
  <c r="E82" i="28"/>
  <c r="E81" i="28"/>
  <c r="E80" i="28"/>
  <c r="E79" i="28"/>
  <c r="E78" i="28"/>
  <c r="E77" i="28"/>
  <c r="E76" i="28"/>
  <c r="E75" i="28"/>
  <c r="E74" i="28"/>
  <c r="E73" i="28"/>
  <c r="E72" i="28"/>
  <c r="E71" i="28"/>
  <c r="E70" i="28"/>
  <c r="E69" i="28"/>
  <c r="E68" i="28"/>
  <c r="E67" i="28"/>
  <c r="E38" i="28"/>
  <c r="E66" i="28"/>
  <c r="E65" i="28"/>
  <c r="E64" i="28"/>
  <c r="E63" i="28"/>
  <c r="E62" i="28"/>
  <c r="E61" i="28"/>
  <c r="E60" i="28"/>
  <c r="E59" i="28"/>
  <c r="E58" i="28"/>
  <c r="E57" i="28"/>
  <c r="E56" i="28"/>
  <c r="E55" i="28"/>
  <c r="E53" i="28"/>
  <c r="E54" i="28"/>
  <c r="E52" i="28"/>
  <c r="E51" i="28"/>
  <c r="E50" i="28"/>
  <c r="E49" i="28"/>
  <c r="E48" i="28"/>
  <c r="E47" i="28"/>
  <c r="E46" i="28"/>
  <c r="E44" i="28"/>
  <c r="E43" i="28"/>
  <c r="E28" i="31" s="1"/>
  <c r="K28" i="31" s="1"/>
  <c r="E42" i="28"/>
  <c r="E41" i="28"/>
  <c r="E40" i="28"/>
  <c r="E39" i="28"/>
  <c r="E3" i="28"/>
  <c r="E2" i="28"/>
  <c r="E37" i="28"/>
  <c r="K37" i="28" s="1"/>
  <c r="E36" i="28"/>
  <c r="E34" i="31" s="1"/>
  <c r="K34" i="31" s="1"/>
  <c r="E34" i="28"/>
  <c r="E35" i="31" s="1"/>
  <c r="K35" i="31" s="1"/>
  <c r="E33" i="28"/>
  <c r="K33" i="28" s="1"/>
  <c r="E29" i="28"/>
  <c r="E28" i="28"/>
  <c r="E26" i="28"/>
  <c r="E24" i="28"/>
  <c r="E22" i="28"/>
  <c r="E20" i="28"/>
  <c r="E21" i="28" s="1"/>
  <c r="E18" i="28"/>
  <c r="E22" i="31" s="1"/>
  <c r="K22" i="31" s="1"/>
  <c r="E17" i="28"/>
  <c r="E21" i="31" s="1"/>
  <c r="K21" i="31" s="1"/>
  <c r="E16" i="28"/>
  <c r="E20" i="31" s="1"/>
  <c r="K20" i="31" s="1"/>
  <c r="E15" i="28"/>
  <c r="E14" i="28"/>
  <c r="E13" i="28"/>
  <c r="E8" i="31" s="1"/>
  <c r="K8" i="31" s="1"/>
  <c r="E11" i="28"/>
  <c r="E6" i="31" s="1"/>
  <c r="K6" i="31" s="1"/>
  <c r="E10" i="28"/>
  <c r="E5" i="31" s="1"/>
  <c r="K5" i="31" s="1"/>
  <c r="E9" i="28"/>
  <c r="E4" i="31" s="1"/>
  <c r="K4" i="31" s="1"/>
  <c r="E8" i="28"/>
  <c r="E7" i="28"/>
  <c r="E6" i="28"/>
  <c r="E5" i="28"/>
  <c r="E4" i="28"/>
  <c r="E25" i="28" l="1"/>
  <c r="E27" i="28"/>
  <c r="E30" i="28"/>
  <c r="E23" i="28"/>
  <c r="K9" i="28"/>
  <c r="K34" i="28"/>
  <c r="K42" i="28"/>
  <c r="K10" i="28"/>
  <c r="K20" i="28"/>
  <c r="K43" i="28"/>
  <c r="K38" i="28"/>
  <c r="K40" i="28"/>
  <c r="K13" i="28"/>
  <c r="K24" i="28"/>
  <c r="K45" i="28"/>
  <c r="K26" i="28"/>
  <c r="K16" i="28"/>
  <c r="K17" i="28"/>
  <c r="K11" i="28"/>
  <c r="K22" i="28"/>
  <c r="K44" i="28"/>
  <c r="K28" i="28"/>
  <c r="K103" i="28"/>
  <c r="E1034" i="28"/>
  <c r="E1033" i="28"/>
  <c r="E1070" i="28"/>
  <c r="E1069" i="28"/>
  <c r="K3" i="28"/>
  <c r="L4" i="8"/>
  <c r="B1" i="17"/>
  <c r="B59" i="17" s="1"/>
  <c r="B117" i="17" s="1"/>
  <c r="G1" i="15"/>
  <c r="B1" i="15"/>
  <c r="O1" i="4"/>
  <c r="B1" i="4"/>
  <c r="B1" i="8" l="1"/>
  <c r="M1" i="8"/>
  <c r="J60" i="8"/>
  <c r="F61" i="8"/>
  <c r="F63" i="8" s="1"/>
  <c r="G61" i="8"/>
  <c r="G63" i="8" s="1"/>
  <c r="H61" i="8"/>
  <c r="H63" i="8" s="1"/>
  <c r="I61" i="8"/>
  <c r="I63" i="8" s="1"/>
  <c r="J64" i="8"/>
  <c r="B1" i="18"/>
  <c r="J1"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G53" i="18"/>
  <c r="H53" i="18"/>
  <c r="I53" i="18"/>
  <c r="J53" i="18"/>
  <c r="K53" i="18"/>
  <c r="B1" i="9"/>
  <c r="G1" i="9"/>
  <c r="C13" i="9"/>
  <c r="E13"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E59" i="9"/>
  <c r="K64" i="10" s="1"/>
  <c r="B1" i="10"/>
  <c r="N1" i="10"/>
  <c r="H61" i="10"/>
  <c r="I61" i="10"/>
  <c r="K61" i="10"/>
  <c r="L61" i="10"/>
  <c r="N62" i="10"/>
  <c r="N65" i="10"/>
  <c r="N66" i="10"/>
  <c r="N67" i="10"/>
  <c r="B1" i="12"/>
  <c r="N1" i="12"/>
  <c r="B1" i="25"/>
  <c r="G1" i="25"/>
  <c r="G13" i="25"/>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C49" i="25"/>
  <c r="E26" i="13" s="1"/>
  <c r="D49" i="25"/>
  <c r="E49" i="25"/>
  <c r="F49" i="25"/>
  <c r="H26" i="13" s="1"/>
  <c r="H29" i="13" s="1"/>
  <c r="B1" i="24"/>
  <c r="G1" i="24"/>
  <c r="G13" i="24"/>
  <c r="G14" i="24"/>
  <c r="G23" i="24"/>
  <c r="G24" i="24"/>
  <c r="G25" i="24"/>
  <c r="G27" i="24"/>
  <c r="G28" i="24"/>
  <c r="G29" i="24"/>
  <c r="G30" i="24"/>
  <c r="C1" i="13"/>
  <c r="I1" i="13"/>
  <c r="I9" i="13"/>
  <c r="E1407" i="28" s="1"/>
  <c r="E239" i="31" s="1"/>
  <c r="K239" i="31" s="1"/>
  <c r="I10" i="13"/>
  <c r="E1408" i="28" s="1"/>
  <c r="E240" i="31" s="1"/>
  <c r="K240" i="31" s="1"/>
  <c r="I11" i="13"/>
  <c r="E1409" i="28" s="1"/>
  <c r="E241" i="31" s="1"/>
  <c r="K241" i="31" s="1"/>
  <c r="E12" i="13"/>
  <c r="F12" i="13"/>
  <c r="G12" i="13"/>
  <c r="H12" i="13"/>
  <c r="I14" i="13"/>
  <c r="E1410" i="28" s="1"/>
  <c r="E242" i="31" s="1"/>
  <c r="K242" i="31" s="1"/>
  <c r="F15" i="13"/>
  <c r="F19" i="13" s="1"/>
  <c r="G15" i="13"/>
  <c r="G19" i="13" s="1"/>
  <c r="H15" i="13"/>
  <c r="H19" i="13" s="1"/>
  <c r="I18" i="13"/>
  <c r="E1414" i="28" s="1"/>
  <c r="E246" i="31" s="1"/>
  <c r="K246" i="31" s="1"/>
  <c r="I21" i="13"/>
  <c r="I22" i="13"/>
  <c r="E1416" i="28" s="1"/>
  <c r="E248" i="31" s="1"/>
  <c r="K248" i="31" s="1"/>
  <c r="I23" i="13"/>
  <c r="E1417" i="28" s="1"/>
  <c r="E249" i="31" s="1"/>
  <c r="K249" i="31" s="1"/>
  <c r="F26" i="13"/>
  <c r="F29" i="13" s="1"/>
  <c r="G26" i="13"/>
  <c r="G29" i="13" s="1"/>
  <c r="I27" i="13"/>
  <c r="I28" i="13"/>
  <c r="E1422" i="28" s="1"/>
  <c r="E254" i="31" s="1"/>
  <c r="K254" i="31" s="1"/>
  <c r="I24" i="13"/>
  <c r="E1418" i="28" s="1"/>
  <c r="E250" i="31" s="1"/>
  <c r="K250" i="31" s="1"/>
  <c r="I25" i="13"/>
  <c r="I59" i="13"/>
  <c r="I60" i="13"/>
  <c r="E1446" i="28" s="1"/>
  <c r="E278" i="31" s="1"/>
  <c r="K278" i="31" s="1"/>
  <c r="F71" i="13"/>
  <c r="G71" i="13"/>
  <c r="H71" i="13"/>
  <c r="I62" i="13"/>
  <c r="E1448" i="28" s="1"/>
  <c r="E280" i="31" s="1"/>
  <c r="K280" i="31" s="1"/>
  <c r="I63" i="13"/>
  <c r="E1449" i="28" s="1"/>
  <c r="E281" i="31" s="1"/>
  <c r="K281" i="31" s="1"/>
  <c r="I70" i="13"/>
  <c r="E1456" i="28" s="1"/>
  <c r="E288" i="31" s="1"/>
  <c r="K288" i="31" s="1"/>
  <c r="I73" i="13"/>
  <c r="E1457" i="28" s="1"/>
  <c r="E289" i="31" s="1"/>
  <c r="K289" i="31" s="1"/>
  <c r="I75" i="13"/>
  <c r="E1459" i="28" s="1"/>
  <c r="E291" i="31" s="1"/>
  <c r="K291" i="31" s="1"/>
  <c r="I76" i="13"/>
  <c r="I77" i="13"/>
  <c r="E1461" i="28" s="1"/>
  <c r="E293" i="31" s="1"/>
  <c r="K293" i="31" s="1"/>
  <c r="I79" i="13"/>
  <c r="E1463" i="28" s="1"/>
  <c r="E295" i="31" s="1"/>
  <c r="K295" i="31" s="1"/>
  <c r="I83" i="13"/>
  <c r="E1467" i="28" s="1"/>
  <c r="E299" i="31" s="1"/>
  <c r="K299" i="31" s="1"/>
  <c r="I86" i="13"/>
  <c r="E1468" i="28" s="1"/>
  <c r="E300" i="31" s="1"/>
  <c r="K300" i="31" s="1"/>
  <c r="I87" i="13"/>
  <c r="E1469" i="28" s="1"/>
  <c r="E301" i="31" s="1"/>
  <c r="K301" i="31" s="1"/>
  <c r="I90" i="13"/>
  <c r="E1472" i="28" s="1"/>
  <c r="E304" i="31" s="1"/>
  <c r="K304" i="31" s="1"/>
  <c r="E91" i="13"/>
  <c r="C17" i="9" s="1"/>
  <c r="F91" i="13"/>
  <c r="D17" i="9" s="1"/>
  <c r="G91" i="13"/>
  <c r="H91" i="13"/>
  <c r="F17" i="9" s="1"/>
  <c r="I93" i="13"/>
  <c r="E1473" i="28" s="1"/>
  <c r="E305" i="31" s="1"/>
  <c r="K305" i="31" s="1"/>
  <c r="I96" i="13"/>
  <c r="E1476" i="28" s="1"/>
  <c r="E308" i="31" s="1"/>
  <c r="K308" i="31" s="1"/>
  <c r="E97" i="13"/>
  <c r="F97" i="13"/>
  <c r="G97" i="13"/>
  <c r="H97" i="13"/>
  <c r="I100" i="13"/>
  <c r="E1478" i="28" s="1"/>
  <c r="E310" i="31" s="1"/>
  <c r="K310" i="31" s="1"/>
  <c r="E101" i="13"/>
  <c r="C15" i="9" s="1"/>
  <c r="F101" i="13"/>
  <c r="D15" i="9" s="1"/>
  <c r="G101" i="13"/>
  <c r="H101" i="13"/>
  <c r="F15" i="9" s="1"/>
  <c r="B1" i="14"/>
  <c r="K1" i="14"/>
  <c r="G26" i="14"/>
  <c r="G27" i="14"/>
  <c r="G28" i="14"/>
  <c r="G29" i="14"/>
  <c r="G30" i="14"/>
  <c r="G31" i="14"/>
  <c r="G32" i="14"/>
  <c r="G33" i="14"/>
  <c r="F35" i="14"/>
  <c r="B39" i="14"/>
  <c r="E39" i="14"/>
  <c r="B42" i="14"/>
  <c r="E42" i="14"/>
  <c r="B45" i="14"/>
  <c r="E45" i="14"/>
  <c r="B48" i="14"/>
  <c r="E48" i="14"/>
  <c r="B51" i="14"/>
  <c r="E51" i="14"/>
  <c r="B54" i="14"/>
  <c r="E54" i="14"/>
  <c r="B57" i="14"/>
  <c r="E57" i="14"/>
  <c r="B60" i="14"/>
  <c r="E60" i="14"/>
  <c r="B63" i="14"/>
  <c r="E63" i="14"/>
  <c r="B66" i="14"/>
  <c r="E66" i="14"/>
  <c r="B1" i="7"/>
  <c r="J60" i="7"/>
  <c r="J61" i="7"/>
  <c r="J62" i="7"/>
  <c r="J63" i="7"/>
  <c r="J64" i="7"/>
  <c r="J65" i="7"/>
  <c r="J66" i="7"/>
  <c r="J67" i="7"/>
  <c r="J68" i="7"/>
  <c r="G9" i="15"/>
  <c r="B1" i="5"/>
  <c r="O1" i="5"/>
  <c r="G50" i="4"/>
  <c r="G52" i="4"/>
  <c r="E438" i="28"/>
  <c r="E439" i="28"/>
  <c r="E440" i="28"/>
  <c r="E441" i="28"/>
  <c r="E442" i="28"/>
  <c r="E443" i="28"/>
  <c r="E444" i="28"/>
  <c r="E445" i="28"/>
  <c r="E446" i="28"/>
  <c r="E447" i="28"/>
  <c r="E448" i="28"/>
  <c r="E449" i="28"/>
  <c r="E450" i="28"/>
  <c r="E451" i="28"/>
  <c r="E452" i="28"/>
  <c r="E453" i="28"/>
  <c r="E454" i="28"/>
  <c r="E455" i="28"/>
  <c r="E456" i="28"/>
  <c r="E457" i="28"/>
  <c r="B1" i="3"/>
  <c r="P1" i="3"/>
  <c r="P5" i="3"/>
  <c r="B1" i="2"/>
  <c r="O1" i="2"/>
  <c r="E27" i="1"/>
  <c r="E35" i="28"/>
  <c r="D40" i="1"/>
  <c r="B1" i="22"/>
  <c r="F53" i="18"/>
  <c r="E29" i="13" l="1"/>
  <c r="I26" i="13"/>
  <c r="E1415" i="28"/>
  <c r="E247" i="31" s="1"/>
  <c r="K247" i="31" s="1"/>
  <c r="E1421" i="28"/>
  <c r="E253" i="31" s="1"/>
  <c r="K253" i="31" s="1"/>
  <c r="G318" i="23"/>
  <c r="L48" i="4"/>
  <c r="L52" i="4" s="1"/>
  <c r="E19" i="28"/>
  <c r="E23" i="31" s="1"/>
  <c r="K23" i="31" s="1"/>
  <c r="I59" i="7"/>
  <c r="C45" i="15"/>
  <c r="K1410" i="28"/>
  <c r="K1459" i="28"/>
  <c r="K1446" i="28"/>
  <c r="K1417" i="28"/>
  <c r="K1472" i="28"/>
  <c r="K1457" i="28"/>
  <c r="E1445" i="28"/>
  <c r="E277" i="31" s="1"/>
  <c r="K277" i="31" s="1"/>
  <c r="K1416" i="28"/>
  <c r="K1469" i="28"/>
  <c r="K1456" i="28"/>
  <c r="K1476" i="28"/>
  <c r="K1468" i="28"/>
  <c r="K1449" i="28"/>
  <c r="K1418" i="28"/>
  <c r="K1414" i="28"/>
  <c r="K1473" i="28"/>
  <c r="K1467" i="28"/>
  <c r="K1448" i="28"/>
  <c r="K1422" i="28"/>
  <c r="K1409" i="28"/>
  <c r="K1463" i="28"/>
  <c r="K1408" i="28"/>
  <c r="K1478" i="28"/>
  <c r="K1461" i="28"/>
  <c r="K1407" i="28"/>
  <c r="E938" i="28"/>
  <c r="E202" i="31" s="1"/>
  <c r="K202" i="31" s="1"/>
  <c r="E1419" i="28"/>
  <c r="E251" i="31" s="1"/>
  <c r="K251" i="31" s="1"/>
  <c r="E1460" i="28"/>
  <c r="E292" i="31" s="1"/>
  <c r="K292" i="31" s="1"/>
  <c r="G35" i="14"/>
  <c r="I101" i="13"/>
  <c r="I97" i="13"/>
  <c r="G49" i="25"/>
  <c r="I91" i="13"/>
  <c r="G18" i="9"/>
  <c r="E84" i="13"/>
  <c r="H84" i="13"/>
  <c r="G84" i="13"/>
  <c r="G13" i="9"/>
  <c r="I15" i="13"/>
  <c r="I12" i="13"/>
  <c r="N61" i="10"/>
  <c r="F59" i="9"/>
  <c r="L64" i="10" s="1"/>
  <c r="G40" i="13"/>
  <c r="F40" i="13"/>
  <c r="G17" i="9"/>
  <c r="I74" i="13"/>
  <c r="E1458" i="28" s="1"/>
  <c r="E290" i="31" s="1"/>
  <c r="K290" i="31" s="1"/>
  <c r="C59" i="9"/>
  <c r="H64" i="10" s="1"/>
  <c r="G15" i="9"/>
  <c r="I78" i="13"/>
  <c r="E1462" i="28" s="1"/>
  <c r="E294" i="31" s="1"/>
  <c r="K294" i="31" s="1"/>
  <c r="I61" i="13"/>
  <c r="E1447" i="28" s="1"/>
  <c r="E279" i="31" s="1"/>
  <c r="K279" i="31" s="1"/>
  <c r="D59" i="9"/>
  <c r="I64" i="10" s="1"/>
  <c r="H40" i="13"/>
  <c r="G16" i="9"/>
  <c r="E19" i="13"/>
  <c r="E40" i="13"/>
  <c r="F84" i="13"/>
  <c r="E71" i="13"/>
  <c r="G8" i="15"/>
  <c r="G11" i="15" s="1"/>
  <c r="I61" i="7"/>
  <c r="I68" i="7"/>
  <c r="I64" i="7"/>
  <c r="I62" i="7"/>
  <c r="I65" i="7"/>
  <c r="I60" i="7"/>
  <c r="I63" i="7"/>
  <c r="I67" i="7"/>
  <c r="I66" i="7"/>
  <c r="K1421" i="28" l="1"/>
  <c r="K1415" i="28"/>
  <c r="E1420" i="28"/>
  <c r="E252" i="31" s="1"/>
  <c r="K252" i="31" s="1"/>
  <c r="G317" i="23"/>
  <c r="G320" i="23" s="1"/>
  <c r="G322" i="23" s="1"/>
  <c r="K1462" i="28"/>
  <c r="I71" i="13"/>
  <c r="I29" i="13"/>
  <c r="K1445" i="28"/>
  <c r="H103" i="13"/>
  <c r="L60" i="10" s="1"/>
  <c r="L68" i="10" s="1"/>
  <c r="F103" i="13"/>
  <c r="I60" i="10" s="1"/>
  <c r="I68" i="10" s="1"/>
  <c r="G103" i="13"/>
  <c r="K60" i="10" s="1"/>
  <c r="K68" i="10" s="1"/>
  <c r="K1447" i="28"/>
  <c r="E103" i="13"/>
  <c r="I84" i="13"/>
  <c r="K1458" i="28"/>
  <c r="I19" i="13"/>
  <c r="E1411" i="28"/>
  <c r="E243" i="31" s="1"/>
  <c r="K243" i="31" s="1"/>
  <c r="K1419" i="28"/>
  <c r="K1460" i="28"/>
  <c r="G59" i="9"/>
  <c r="N64" i="10"/>
  <c r="G12" i="15"/>
  <c r="G43" i="15" s="1"/>
  <c r="K29" i="13" l="1"/>
  <c r="L29" i="13" s="1"/>
  <c r="K1420" i="28"/>
  <c r="L71" i="10"/>
  <c r="I71" i="10"/>
  <c r="I103" i="13"/>
  <c r="L19" i="13"/>
  <c r="M19" i="13" s="1"/>
  <c r="G42" i="12"/>
  <c r="G61" i="12" s="1"/>
  <c r="G44" i="12"/>
  <c r="K1411" i="28"/>
  <c r="K71" i="10"/>
  <c r="H60" i="10"/>
  <c r="C27" i="15"/>
  <c r="C39" i="15"/>
  <c r="G28" i="15"/>
  <c r="M29" i="13" l="1"/>
  <c r="I55" i="12"/>
  <c r="G46" i="12"/>
  <c r="I51" i="12"/>
  <c r="I53" i="12"/>
  <c r="H68" i="10"/>
  <c r="N60" i="10"/>
  <c r="N68" i="10" l="1"/>
  <c r="H71" i="10"/>
  <c r="N71" i="10" s="1"/>
  <c r="G3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Demian Carpenter</author>
  </authors>
  <commentList>
    <comment ref="J19" authorId="0" shapeId="0" xr:uid="{3EADF3AF-AC75-4F88-A9DA-4C5B4BB22365}">
      <text>
        <r>
          <rPr>
            <b/>
            <sz val="9"/>
            <color indexed="81"/>
            <rFont val="Tahoma"/>
            <family val="2"/>
          </rPr>
          <t>Centroid is the center most point of the development. Should be close to buildings.</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data" type="4" refreshedVersion="0" background="1">
    <webPr xml="1" sourceData="1" url="data.xml" htmlTables="1" htmlFormat="all"/>
  </connection>
</connections>
</file>

<file path=xl/sharedStrings.xml><?xml version="1.0" encoding="utf-8"?>
<sst xmlns="http://schemas.openxmlformats.org/spreadsheetml/2006/main" count="9963" uniqueCount="1609">
  <si>
    <t>1) All data entry should be input in the sections that are shaded with a pale yellow background.</t>
  </si>
  <si>
    <t>PLEASE READ BEFORE DATA ENTRY</t>
  </si>
  <si>
    <t>Should you have any concerns or find any problems or errors with this workbook, please contact:</t>
  </si>
  <si>
    <t>This workbook has been password protected to prevent the user from overwriting questions, labels, and calculations.</t>
  </si>
  <si>
    <t>Is there a common ownership interest between the purchaser and seller?</t>
  </si>
  <si>
    <t>2) For data fields that require a check mark next to the description, please type an "x" in the box.</t>
  </si>
  <si>
    <t xml:space="preserve">    (the protection of the workbook should prevent data entry in other areas)</t>
  </si>
  <si>
    <t>3) Some data fields contain a drop down "data list".  You can select from this list or type in the data as</t>
  </si>
  <si>
    <t xml:space="preserve">    long as the typed data matches a selection contained in the list.  These data lists serve to check the</t>
  </si>
  <si>
    <t xml:space="preserve">    validity of the entry when there are limited possible answers.</t>
  </si>
  <si>
    <t>Signature of Tax Attorney</t>
  </si>
  <si>
    <t>Date</t>
  </si>
  <si>
    <t>Application Workbook Disclaimer:</t>
  </si>
  <si>
    <t>Acknowledgement and Agreements (2nd page):</t>
  </si>
  <si>
    <t xml:space="preserve">Acknowledgement and Agreements (3rd page): </t>
  </si>
  <si>
    <r>
      <t xml:space="preserve">Attach a </t>
    </r>
    <r>
      <rPr>
        <b/>
        <sz val="10"/>
        <rFont val="Arial"/>
        <family val="2"/>
      </rPr>
      <t>separate sheet to this page of the application</t>
    </r>
    <r>
      <rPr>
        <sz val="10"/>
        <rFont val="Arial"/>
        <family val="2"/>
      </rPr>
      <t xml:space="preserve"> listing the (a) building address, (b) type of control, (c) number of units, (d) expiration date</t>
    </r>
  </si>
  <si>
    <t>of control, (e) acquisition cost for all buildings under control, (f) the date each building was placed-in-service, (g) the date of the last nonqualified</t>
  </si>
  <si>
    <t>sheet is not attached, this application will be considered incomplete.</t>
  </si>
  <si>
    <t>If a federal subsidy is included in the funding sources, please identify the type of federal subsidy:</t>
  </si>
  <si>
    <t>Owned by the same entity for Federal Income Tax Purposes?</t>
  </si>
  <si>
    <t>substantial improvement, and (h) the number of years between the date the building was placed-in-service and date of acquisition.  If a separate</t>
  </si>
  <si>
    <t>Development ID #</t>
  </si>
  <si>
    <t>(for Authority use only)</t>
  </si>
  <si>
    <t>Development Name:</t>
  </si>
  <si>
    <t>Date:</t>
  </si>
  <si>
    <t>South Carolina State Housing Finance &amp; Development Authority</t>
  </si>
  <si>
    <t>New Construction</t>
  </si>
  <si>
    <t>Acquisition</t>
  </si>
  <si>
    <t>Rehabilitation</t>
  </si>
  <si>
    <t>Requesting HOME Funds?</t>
  </si>
  <si>
    <t>No</t>
  </si>
  <si>
    <t>Yes</t>
  </si>
  <si>
    <t>Amount:</t>
  </si>
  <si>
    <t>Application Type:</t>
  </si>
  <si>
    <t>Street Address:</t>
  </si>
  <si>
    <t>City:</t>
  </si>
  <si>
    <t>State:</t>
  </si>
  <si>
    <t>Zip:</t>
  </si>
  <si>
    <t>SC</t>
  </si>
  <si>
    <t>County Code:</t>
  </si>
  <si>
    <t>County:</t>
  </si>
  <si>
    <t>Limited Partnership</t>
  </si>
  <si>
    <t>Limited Liability Company</t>
  </si>
  <si>
    <t>Entity Name:</t>
  </si>
  <si>
    <t>Est. Start Date:</t>
  </si>
  <si>
    <r>
      <t xml:space="preserve">Total # of </t>
    </r>
    <r>
      <rPr>
        <b/>
        <sz val="10"/>
        <rFont val="Arial"/>
        <family val="2"/>
      </rPr>
      <t>Low-Income</t>
    </r>
    <r>
      <rPr>
        <sz val="10"/>
        <rFont val="Arial"/>
        <family val="2"/>
      </rPr>
      <t xml:space="preserve"> U</t>
    </r>
    <r>
      <rPr>
        <sz val="10"/>
        <rFont val="Arial"/>
        <family val="2"/>
      </rPr>
      <t>nits:</t>
    </r>
  </si>
  <si>
    <t>Total # Market Rate Units:</t>
  </si>
  <si>
    <t>Total # of Units:</t>
  </si>
  <si>
    <t># Designed for Families Units:</t>
  </si>
  <si>
    <t># SRO/Transitional Units:</t>
  </si>
  <si>
    <t># Special Needs Units:</t>
  </si>
  <si>
    <t>Contact Person:</t>
  </si>
  <si>
    <t>Telephone:</t>
  </si>
  <si>
    <t>Email:</t>
  </si>
  <si>
    <t>Fax:</t>
  </si>
  <si>
    <t>Fed ID # :</t>
  </si>
  <si>
    <t>How many applications will the principals of this development be associated with?</t>
  </si>
  <si>
    <t>Including all associated developments, approximately how much in tax credits will be applied for by said Principal(s)?</t>
  </si>
  <si>
    <t>Name of Partner / Shareholder</t>
  </si>
  <si>
    <t>Percent of Ownership</t>
  </si>
  <si>
    <t>Telephone #</t>
  </si>
  <si>
    <t>Contact Name:</t>
  </si>
  <si>
    <t>Non-profit</t>
  </si>
  <si>
    <t>For-profit</t>
  </si>
  <si>
    <t>Fax # :</t>
  </si>
  <si>
    <t>Telephone # :</t>
  </si>
  <si>
    <t>Email Address:</t>
  </si>
  <si>
    <t>Site:</t>
  </si>
  <si>
    <t>RHS Designated Area?</t>
  </si>
  <si>
    <t>Located in a Flood Plain?</t>
  </si>
  <si>
    <t>Located in a Qualified Census Tract?</t>
  </si>
  <si>
    <t>Located in a Difficult Development Area?</t>
  </si>
  <si>
    <t>Is the site zoned for your development?</t>
  </si>
  <si>
    <t>Do any detrimental site characteristics exist?</t>
  </si>
  <si>
    <t>Congressional District # :</t>
  </si>
  <si>
    <t>Census Tract # :</t>
  </si>
  <si>
    <t>State House District # :</t>
  </si>
  <si>
    <t>State Senate District # :</t>
  </si>
  <si>
    <r>
      <t xml:space="preserve">If yes, </t>
    </r>
    <r>
      <rPr>
        <sz val="10"/>
        <rFont val="Arial"/>
        <family val="2"/>
      </rPr>
      <t>please list:</t>
    </r>
  </si>
  <si>
    <t>Do any wetlands (jurisdictional or nonjurisdictional) exist on the site?</t>
  </si>
  <si>
    <t>Overall, is at least 80% of the site buildable?</t>
  </si>
  <si>
    <r>
      <t>If no, attach an explanation behind this page of the application.</t>
    </r>
    <r>
      <rPr>
        <sz val="10"/>
        <rFont val="Arial"/>
        <family val="2"/>
      </rPr>
      <t xml:space="preserve">  Include any setback requirements.</t>
    </r>
  </si>
  <si>
    <t>Deed</t>
  </si>
  <si>
    <t>Option/Purchase Contract</t>
  </si>
  <si>
    <t>Total Cost of Land:</t>
  </si>
  <si>
    <t># of Acres:</t>
  </si>
  <si>
    <t>Expiration Date:</t>
  </si>
  <si>
    <t>Seller(s) - this name must be on current recorded deed:</t>
  </si>
  <si>
    <t>Address:</t>
  </si>
  <si>
    <t>Water</t>
  </si>
  <si>
    <t>Sewer</t>
  </si>
  <si>
    <t>Telephone</t>
  </si>
  <si>
    <t>Other:</t>
  </si>
  <si>
    <t>Page 3</t>
  </si>
  <si>
    <t>Page 2</t>
  </si>
  <si>
    <t>Page 1</t>
  </si>
  <si>
    <t xml:space="preserve">Yes </t>
  </si>
  <si>
    <t xml:space="preserve">No </t>
  </si>
  <si>
    <t>Are the residential units available to the general public?</t>
  </si>
  <si>
    <t>Is this proposed development intended for occupancy by Individuals with Children?</t>
  </si>
  <si>
    <t>Does the marketing plan give preference to persons on a Public Housing Waiting List?</t>
  </si>
  <si>
    <t>Slab on Grade</t>
  </si>
  <si>
    <t>Crawl Space</t>
  </si>
  <si>
    <t>Partial Basement</t>
  </si>
  <si>
    <t>Elevator</t>
  </si>
  <si>
    <t>Parking</t>
  </si>
  <si>
    <t xml:space="preserve"># of Units (3 BR or more) = </t>
  </si>
  <si>
    <t xml:space="preserve"> x 1.5 =</t>
  </si>
  <si>
    <t xml:space="preserve"> x 2 =</t>
  </si>
  <si>
    <t># of required parking spaces =</t>
  </si>
  <si>
    <t xml:space="preserve"># of planned parking spaces = </t>
  </si>
  <si>
    <t>excess/(deficit)</t>
  </si>
  <si>
    <r>
      <t xml:space="preserve">If yes, </t>
    </r>
    <r>
      <rPr>
        <sz val="10"/>
        <rFont val="Arial"/>
        <family val="2"/>
      </rPr>
      <t>explain the charges:</t>
    </r>
  </si>
  <si>
    <t>Low-Income Units:</t>
  </si>
  <si>
    <t>BR Size</t>
  </si>
  <si>
    <t># Baths</t>
  </si>
  <si>
    <t># of Units</t>
  </si>
  <si>
    <t>Est. Contract Rent</t>
  </si>
  <si>
    <t>Est. Gross Rent</t>
  </si>
  <si>
    <t>Income % Target</t>
  </si>
  <si>
    <t>Development:</t>
  </si>
  <si>
    <t>Will this development convert to Tenant Ownership?</t>
  </si>
  <si>
    <t>Gross Rent Floor Election:</t>
  </si>
  <si>
    <t>OR</t>
  </si>
  <si>
    <t>Page 4</t>
  </si>
  <si>
    <t>Has the proposed development received a prior award of LIHTCs?</t>
  </si>
  <si>
    <t>Has the proposed development received a prior award of Tax-Exempt Bonds?</t>
  </si>
  <si>
    <r>
      <t>If yes,</t>
    </r>
    <r>
      <rPr>
        <sz val="10"/>
        <rFont val="Arial"/>
        <family val="2"/>
      </rPr>
      <t xml:space="preserve"> what was the date of allocation?</t>
    </r>
  </si>
  <si>
    <r>
      <t>If yes,</t>
    </r>
    <r>
      <rPr>
        <sz val="10"/>
        <rFont val="Arial"/>
        <family val="2"/>
      </rPr>
      <t xml:space="preserve"> is the development still under the initial LIHTC compliance period?</t>
    </r>
  </si>
  <si>
    <t># of Residential Buildings:</t>
  </si>
  <si>
    <t># of Non Residential Buildings:</t>
  </si>
  <si>
    <t>Located on the same tract of land?</t>
  </si>
  <si>
    <t>Financed pursuant to a common plan of financing?</t>
  </si>
  <si>
    <t>List commercial facilities other than tenant use:</t>
  </si>
  <si>
    <t>Are all of the buildings currently under control?</t>
  </si>
  <si>
    <t>When will the rest of the buildings be under control?</t>
  </si>
  <si>
    <t>Building(s) acquired or to be acquired from:</t>
  </si>
  <si>
    <t>Building(s) acquired/to be acquired from a Related Party, determined with reference to:</t>
  </si>
  <si>
    <r>
      <t xml:space="preserve">        </t>
    </r>
    <r>
      <rPr>
        <b/>
        <sz val="10"/>
        <rFont val="Arial"/>
        <family val="2"/>
      </rPr>
      <t xml:space="preserve">If no, </t>
    </r>
    <r>
      <rPr>
        <sz val="10"/>
        <rFont val="Arial"/>
        <family val="2"/>
      </rPr>
      <t xml:space="preserve">how many buildings </t>
    </r>
    <r>
      <rPr>
        <b/>
        <sz val="10"/>
        <rFont val="Arial"/>
        <family val="2"/>
      </rPr>
      <t>are</t>
    </r>
    <r>
      <rPr>
        <sz val="10"/>
        <rFont val="Arial"/>
        <family val="2"/>
      </rPr>
      <t xml:space="preserve"> under control?</t>
    </r>
  </si>
  <si>
    <t xml:space="preserve">   How many buildings will be acquired?</t>
  </si>
  <si>
    <t xml:space="preserve">   Unrelated Party</t>
  </si>
  <si>
    <t xml:space="preserve">      Seller's Basis</t>
  </si>
  <si>
    <t>If acquisition from a government agency:</t>
  </si>
  <si>
    <t>Name of Agency:</t>
  </si>
  <si>
    <t>Does the development preserve assisted low-income housing that due to mortgage prepayments, foreclosure, or</t>
  </si>
  <si>
    <t>expiring rental assistance would otherwise convert to market rate use?</t>
  </si>
  <si>
    <r>
      <t>If yes, attach documentation to this page of the application</t>
    </r>
    <r>
      <rPr>
        <sz val="10"/>
        <rFont val="Arial"/>
        <family val="2"/>
      </rPr>
      <t xml:space="preserve"> as to conversion to market rate.</t>
    </r>
  </si>
  <si>
    <t>Has or will the development be acquired from an insured depository institution in default or from a receiver or</t>
  </si>
  <si>
    <t>conservator of such an institution?</t>
  </si>
  <si>
    <t>If yes, attach documentation to this page of the application.</t>
  </si>
  <si>
    <r>
      <t xml:space="preserve">Is there currently any </t>
    </r>
    <r>
      <rPr>
        <b/>
        <sz val="10"/>
        <rFont val="Arial"/>
        <family val="2"/>
      </rPr>
      <t>project-based</t>
    </r>
    <r>
      <rPr>
        <sz val="10"/>
        <rFont val="Arial"/>
        <family val="2"/>
      </rPr>
      <t xml:space="preserve"> rental assistance on the development? </t>
    </r>
  </si>
  <si>
    <r>
      <t>If yes,</t>
    </r>
    <r>
      <rPr>
        <sz val="10"/>
        <rFont val="Arial"/>
        <family val="2"/>
      </rPr>
      <t xml:space="preserve"> what type of project-based rental assistance?</t>
    </r>
  </si>
  <si>
    <t xml:space="preserve"> Section 8 vouchers or certificates</t>
  </si>
  <si>
    <t xml:space="preserve"> RDA rental assistance</t>
  </si>
  <si>
    <t>Identify "Other":</t>
  </si>
  <si>
    <r>
      <t>If yes,</t>
    </r>
    <r>
      <rPr>
        <sz val="10"/>
        <rFont val="Arial"/>
        <family val="2"/>
      </rPr>
      <t xml:space="preserve"> how many units have project-based rental assistance?</t>
    </r>
  </si>
  <si>
    <t xml:space="preserve">             # of years assistance provided:</t>
  </si>
  <si>
    <t>Is HUD Approval for Transfer of Physical Assets Required?</t>
  </si>
  <si>
    <t>Does this development involve any relocation of low-income tenants?</t>
  </si>
  <si>
    <r>
      <t>If yes,</t>
    </r>
    <r>
      <rPr>
        <sz val="10"/>
        <rFont val="Arial"/>
        <family val="2"/>
      </rPr>
      <t xml:space="preserve"> will the tenants be </t>
    </r>
    <r>
      <rPr>
        <b/>
        <sz val="10"/>
        <rFont val="Arial"/>
        <family val="2"/>
      </rPr>
      <t>Temporarily</t>
    </r>
    <r>
      <rPr>
        <sz val="10"/>
        <rFont val="Arial"/>
        <family val="2"/>
      </rPr>
      <t xml:space="preserve"> relocated?</t>
    </r>
  </si>
  <si>
    <r>
      <t xml:space="preserve">Will any low-income tenants be </t>
    </r>
    <r>
      <rPr>
        <b/>
        <sz val="10"/>
        <rFont val="Arial"/>
        <family val="2"/>
      </rPr>
      <t>Permanently</t>
    </r>
    <r>
      <rPr>
        <sz val="10"/>
        <rFont val="Arial"/>
        <family val="2"/>
      </rPr>
      <t xml:space="preserve"> relocated?</t>
    </r>
  </si>
  <si>
    <r>
      <t xml:space="preserve">    If yes,</t>
    </r>
    <r>
      <rPr>
        <sz val="10"/>
        <rFont val="Arial"/>
        <family val="2"/>
      </rPr>
      <t xml:space="preserve"> what percentage?</t>
    </r>
  </si>
  <si>
    <t>Page 5</t>
  </si>
  <si>
    <r>
      <t>Minimum Set-Aside Requirements - Irrevocable Election</t>
    </r>
    <r>
      <rPr>
        <sz val="10"/>
        <rFont val="Arial"/>
        <family val="2"/>
      </rPr>
      <t xml:space="preserve"> (Check One)</t>
    </r>
  </si>
  <si>
    <r>
      <t xml:space="preserve"> At least </t>
    </r>
    <r>
      <rPr>
        <b/>
        <sz val="10"/>
        <rFont val="Arial"/>
        <family val="2"/>
      </rPr>
      <t>20%</t>
    </r>
    <r>
      <rPr>
        <sz val="10"/>
        <rFont val="Arial"/>
        <family val="2"/>
      </rPr>
      <t xml:space="preserve"> of the rental units in this development will be rent restricted and occupied by individuals whose income is</t>
    </r>
  </si>
  <si>
    <r>
      <t xml:space="preserve"> At least </t>
    </r>
    <r>
      <rPr>
        <b/>
        <sz val="10"/>
        <rFont val="Arial"/>
        <family val="2"/>
      </rPr>
      <t>40%</t>
    </r>
    <r>
      <rPr>
        <sz val="10"/>
        <rFont val="Arial"/>
        <family val="2"/>
      </rPr>
      <t xml:space="preserve"> of the rental units in this development will be rent restricted and occupied by individuals whose income is</t>
    </r>
  </si>
  <si>
    <t>Total Residential Square Feet:</t>
  </si>
  <si>
    <t>Total Low-Income Residential Square Feet:</t>
  </si>
  <si>
    <t>Total Low-Income Residential Units:</t>
  </si>
  <si>
    <t>Total Market Rate Residential Units:</t>
  </si>
  <si>
    <t>Total Residential Units (Line 1 + Line 2):</t>
  </si>
  <si>
    <t>Total Heated Square Feet:</t>
  </si>
  <si>
    <t>Total Low-Income Residential Floor Space:</t>
  </si>
  <si>
    <t>Total Market Rate Residential Floor Space:</t>
  </si>
  <si>
    <t>Total Residential Floor Space (Line 4 + Line 5):</t>
  </si>
  <si>
    <t>Unit Percentage (Line 1 / Line 3):</t>
  </si>
  <si>
    <t>Floor Space Percentage (Line 4 / Line 6):</t>
  </si>
  <si>
    <t>Total Market Rate Residential Square Feet:</t>
  </si>
  <si>
    <t>State Housing Authority</t>
  </si>
  <si>
    <t>Local Public Housing Authority</t>
  </si>
  <si>
    <t>Utility Provider (certified estimate)</t>
  </si>
  <si>
    <t>Rural Housing Service</t>
  </si>
  <si>
    <t>0-BR</t>
  </si>
  <si>
    <t>1-BR</t>
  </si>
  <si>
    <t>2-BR</t>
  </si>
  <si>
    <t>3-BR</t>
  </si>
  <si>
    <t>4-BR</t>
  </si>
  <si>
    <t>Cooking</t>
  </si>
  <si>
    <t>Hot Water</t>
  </si>
  <si>
    <t>Elec. Facilities</t>
  </si>
  <si>
    <t>Gas Facilities</t>
  </si>
  <si>
    <t>Trash</t>
  </si>
  <si>
    <t>Range</t>
  </si>
  <si>
    <t>Refrigerator</t>
  </si>
  <si>
    <t>Enter allowances by Bedroom Size</t>
  </si>
  <si>
    <t>Utilities paid by:</t>
  </si>
  <si>
    <t>Utilities</t>
  </si>
  <si>
    <t xml:space="preserve">Total Utility Allowance for Units: </t>
  </si>
  <si>
    <t>Gas/Elec/Oil</t>
  </si>
  <si>
    <t>Page 6</t>
  </si>
  <si>
    <t>Type of Unit</t>
  </si>
  <si>
    <t>Total Units:</t>
  </si>
  <si>
    <t>Total Monthly Tenant Rent:</t>
  </si>
  <si>
    <t>Total Annual Tenant Rent:</t>
  </si>
  <si>
    <t>Proposed Monthly Tenant Rent</t>
  </si>
  <si>
    <t># of Units x Tenant Rent</t>
  </si>
  <si>
    <r>
      <t>Detail of Other Income</t>
    </r>
    <r>
      <rPr>
        <sz val="10"/>
        <rFont val="Arial"/>
        <family val="2"/>
      </rPr>
      <t xml:space="preserve"> (List each type of other income on a separate line)</t>
    </r>
  </si>
  <si>
    <t>Type of Other Income</t>
  </si>
  <si>
    <t>Annual $ Amount</t>
  </si>
  <si>
    <t># Units</t>
  </si>
  <si>
    <t>% of Units</t>
  </si>
  <si>
    <t>Annual $ Amount / Unit</t>
  </si>
  <si>
    <t>Monthly $ Amount / Unit</t>
  </si>
  <si>
    <t>Total</t>
  </si>
  <si>
    <t>Page 7</t>
  </si>
  <si>
    <r>
      <t xml:space="preserve">Walls- Batt Insulation (Specify R-Value </t>
    </r>
    <r>
      <rPr>
        <sz val="11"/>
        <rFont val="Calibri"/>
        <family val="2"/>
      </rPr>
      <t>&amp; Inches</t>
    </r>
    <r>
      <rPr>
        <sz val="11"/>
        <color indexed="8"/>
        <rFont val="Calibri"/>
        <family val="2"/>
      </rPr>
      <t xml:space="preserve">) </t>
    </r>
  </si>
  <si>
    <t>NOTE: Line items highlighted in RED are intended to be utilized for rehabilitation developments.</t>
  </si>
  <si>
    <r>
      <t>Floors- Batt Insulation (Specify R-Value &amp;</t>
    </r>
    <r>
      <rPr>
        <sz val="11"/>
        <rFont val="Calibri"/>
        <family val="2"/>
      </rPr>
      <t xml:space="preserve"> Inches)</t>
    </r>
  </si>
  <si>
    <t>Sub Total</t>
  </si>
  <si>
    <t>Parking Lot- Stone Base &amp; Asphalt</t>
  </si>
  <si>
    <t>2nd Floor- Joist/Truss System</t>
  </si>
  <si>
    <t>Door Casing/Trim</t>
  </si>
  <si>
    <t>Wood Shelving</t>
  </si>
  <si>
    <t>Roof Truss System</t>
  </si>
  <si>
    <t>Carpet &amp; Pad</t>
  </si>
  <si>
    <t>Carpet- Glue Down</t>
  </si>
  <si>
    <t>Carpet- Indoor/Outdoor</t>
  </si>
  <si>
    <t>Engineered Wood Flooring</t>
  </si>
  <si>
    <t>Prefinished Solid Wood Flooring</t>
  </si>
  <si>
    <t>Vinyl Sheet Flooring</t>
  </si>
  <si>
    <t>Vinyl Tile Flooring</t>
  </si>
  <si>
    <t>Vinyl Siding</t>
  </si>
  <si>
    <t>Interior Pre-Hung</t>
  </si>
  <si>
    <t>Storm Door</t>
  </si>
  <si>
    <t>Drywall Repair</t>
  </si>
  <si>
    <t>Water Heater- Electric- Complete w/ pan</t>
  </si>
  <si>
    <t>Water Heater- Gas- Complete w/ pan</t>
  </si>
  <si>
    <t>Ceiling Fan w/ Light</t>
  </si>
  <si>
    <t>Fluorescent Light Fixture</t>
  </si>
  <si>
    <t>Wire Whole UNIT Incl. receptacles/switches etc.</t>
  </si>
  <si>
    <t>Concrete Block</t>
  </si>
  <si>
    <t>Stud Wall Complete</t>
  </si>
  <si>
    <t>Exterior Wall Sheathing</t>
  </si>
  <si>
    <t>Roof Sheathing</t>
  </si>
  <si>
    <t>Toilet complete</t>
  </si>
  <si>
    <t>ADA Accessible Toilet complete</t>
  </si>
  <si>
    <t>Pedestal Sink complete</t>
  </si>
  <si>
    <t>Rough In Plumbing Per SF</t>
  </si>
  <si>
    <r>
      <t>Drywall, Taped/Finished, Ready For Prime/Paint</t>
    </r>
    <r>
      <rPr>
        <sz val="10"/>
        <rFont val="Calibri"/>
        <family val="2"/>
      </rPr>
      <t/>
    </r>
  </si>
  <si>
    <t>Porch Column Surrounds</t>
  </si>
  <si>
    <t>Fiber Cement Panels</t>
  </si>
  <si>
    <t>email:</t>
  </si>
  <si>
    <t>phone:</t>
  </si>
  <si>
    <t>fax:</t>
  </si>
  <si>
    <t>&lt;--- to be completed by an Estimator,</t>
  </si>
  <si>
    <t xml:space="preserve">      Contractor, Architect, or Engineer</t>
  </si>
  <si>
    <t>Other Income</t>
  </si>
  <si>
    <t>Parking Lot Maintenance</t>
  </si>
  <si>
    <t>Pool Maintenance</t>
  </si>
  <si>
    <t>Clubhouse Maintenance</t>
  </si>
  <si>
    <t>Supplies</t>
  </si>
  <si>
    <t>Accounting/Audit</t>
  </si>
  <si>
    <t>Real Estate Taxes</t>
  </si>
  <si>
    <t>Electricity</t>
  </si>
  <si>
    <t>Insurance</t>
  </si>
  <si>
    <t>Security</t>
  </si>
  <si>
    <t>Proforma Income Statement:</t>
  </si>
  <si>
    <t>Rental Income</t>
  </si>
  <si>
    <t>From Market Rate Units</t>
  </si>
  <si>
    <t>Vacancy Allowance =</t>
  </si>
  <si>
    <t>Effective Gross Income (EGI) =</t>
  </si>
  <si>
    <t>Administrative Expenses</t>
  </si>
  <si>
    <t xml:space="preserve">                               Vacancy%</t>
  </si>
  <si>
    <t>Operating Expenses</t>
  </si>
  <si>
    <t>Other Operating**</t>
  </si>
  <si>
    <t>Maintenance Expenses</t>
  </si>
  <si>
    <t>Other Maintenance**</t>
  </si>
  <si>
    <t>Other Taxes**</t>
  </si>
  <si>
    <t>Taxes</t>
  </si>
  <si>
    <t>Other Income / Rental Income =</t>
  </si>
  <si>
    <t xml:space="preserve"> must not exceed 3%</t>
  </si>
  <si>
    <t>Page 8</t>
  </si>
  <si>
    <t>Other Admin. Expenses**</t>
  </si>
  <si>
    <t>Funding:</t>
  </si>
  <si>
    <t>Source Code</t>
  </si>
  <si>
    <t>Type</t>
  </si>
  <si>
    <t>Status</t>
  </si>
  <si>
    <t>Amount of Funds</t>
  </si>
  <si>
    <t>Annual Debt Service</t>
  </si>
  <si>
    <t>Interest Rate</t>
  </si>
  <si>
    <t>Amortization Period (years)</t>
  </si>
  <si>
    <t>Term of Loan (years)</t>
  </si>
  <si>
    <t>Commitment Letter (Y/N)</t>
  </si>
  <si>
    <t>A</t>
  </si>
  <si>
    <t>B</t>
  </si>
  <si>
    <t>C</t>
  </si>
  <si>
    <t>D</t>
  </si>
  <si>
    <t>E</t>
  </si>
  <si>
    <t>F</t>
  </si>
  <si>
    <t>G</t>
  </si>
  <si>
    <t>H</t>
  </si>
  <si>
    <t>Source Code:</t>
  </si>
  <si>
    <t>Tax Credit Equity</t>
  </si>
  <si>
    <t>HOME (State)</t>
  </si>
  <si>
    <t>Conventional Financing</t>
  </si>
  <si>
    <t>Historic Tax Credits</t>
  </si>
  <si>
    <t>Federal Home Loan Bank</t>
  </si>
  <si>
    <t>RHS</t>
  </si>
  <si>
    <t>CDGB</t>
  </si>
  <si>
    <t>HOME (PJ)</t>
  </si>
  <si>
    <t>I</t>
  </si>
  <si>
    <t>J</t>
  </si>
  <si>
    <t>K</t>
  </si>
  <si>
    <t>L</t>
  </si>
  <si>
    <t>HUD (Specify program)</t>
  </si>
  <si>
    <t>R</t>
  </si>
  <si>
    <t>Construction Financing</t>
  </si>
  <si>
    <t>Permanent Financing</t>
  </si>
  <si>
    <t>Equity</t>
  </si>
  <si>
    <t>Bridge Financing</t>
  </si>
  <si>
    <t>Forgivable Loan</t>
  </si>
  <si>
    <t>Grant</t>
  </si>
  <si>
    <t>Status:</t>
  </si>
  <si>
    <t>Requested</t>
  </si>
  <si>
    <t>Approved</t>
  </si>
  <si>
    <t>Funding Codes:</t>
  </si>
  <si>
    <r>
      <t>Identify each source of debt and equity by Loan</t>
    </r>
    <r>
      <rPr>
        <b/>
        <sz val="10"/>
        <rFont val="Arial"/>
        <family val="2"/>
      </rPr>
      <t xml:space="preserve"> Source</t>
    </r>
    <r>
      <rPr>
        <sz val="10"/>
        <rFont val="Arial"/>
        <family val="2"/>
      </rPr>
      <t xml:space="preserve">, Loan </t>
    </r>
    <r>
      <rPr>
        <b/>
        <sz val="10"/>
        <rFont val="Arial"/>
        <family val="2"/>
      </rPr>
      <t>Type</t>
    </r>
    <r>
      <rPr>
        <sz val="10"/>
        <rFont val="Arial"/>
        <family val="2"/>
      </rPr>
      <t xml:space="preserve">, and Loan </t>
    </r>
    <r>
      <rPr>
        <b/>
        <sz val="10"/>
        <rFont val="Arial"/>
        <family val="2"/>
      </rPr>
      <t>Status</t>
    </r>
    <r>
      <rPr>
        <sz val="10"/>
        <rFont val="Arial"/>
        <family val="2"/>
      </rPr>
      <t>, by entering the indicated codes listed</t>
    </r>
  </si>
  <si>
    <t>Total:</t>
  </si>
  <si>
    <t xml:space="preserve">        Source Name:</t>
  </si>
  <si>
    <t xml:space="preserve">    Source Code:</t>
  </si>
  <si>
    <t>Source Address:</t>
  </si>
  <si>
    <t>Source Contact Name:</t>
  </si>
  <si>
    <t xml:space="preserve">      Contact Telephone:</t>
  </si>
  <si>
    <r>
      <t xml:space="preserve">below.  </t>
    </r>
    <r>
      <rPr>
        <b/>
        <sz val="10"/>
        <rFont val="Arial"/>
        <family val="2"/>
      </rPr>
      <t xml:space="preserve">Attach a copy of the commitment letter, </t>
    </r>
    <r>
      <rPr>
        <sz val="10"/>
        <rFont val="Arial"/>
        <family val="2"/>
      </rPr>
      <t>indicating the specific amount and purpose of its funding behind the</t>
    </r>
  </si>
  <si>
    <r>
      <t>If above is yes,</t>
    </r>
    <r>
      <rPr>
        <sz val="10"/>
        <rFont val="Arial"/>
        <family val="2"/>
      </rPr>
      <t xml:space="preserve"> what is the Amount?</t>
    </r>
  </si>
  <si>
    <t>If used, what is the percentage of Tax-Exempt Bond financing to the Aggregate Basis of the development?</t>
  </si>
  <si>
    <t>Purchase of Land and Buildings</t>
  </si>
  <si>
    <t>Site Work</t>
  </si>
  <si>
    <t>Development Costs:</t>
  </si>
  <si>
    <t>Rehabilitation and New Construction</t>
  </si>
  <si>
    <t>Other Fees</t>
  </si>
  <si>
    <t>Interim Costs</t>
  </si>
  <si>
    <t>Financing Fees and Expenses</t>
  </si>
  <si>
    <t>Soft Costs</t>
  </si>
  <si>
    <t xml:space="preserve">   Environmental Review</t>
  </si>
  <si>
    <t>Syndication Costs</t>
  </si>
  <si>
    <t>What is the anticipated annual tax credit amount that you expect for this development?</t>
  </si>
  <si>
    <t>Its:</t>
  </si>
  <si>
    <t xml:space="preserve">By:                                                                                                         Date: </t>
  </si>
  <si>
    <t>Developer Costs</t>
  </si>
  <si>
    <t>Development Reserves</t>
  </si>
  <si>
    <r>
      <t xml:space="preserve">For </t>
    </r>
    <r>
      <rPr>
        <b/>
        <sz val="10"/>
        <rFont val="Arial"/>
        <family val="2"/>
      </rPr>
      <t>adaptive reuse</t>
    </r>
    <r>
      <rPr>
        <sz val="10"/>
        <rFont val="Arial"/>
        <family val="2"/>
      </rPr>
      <t xml:space="preserve"> developments, separate any New Construction costs from Rehabilitation costs on this schedule.</t>
    </r>
  </si>
  <si>
    <t xml:space="preserve"> Homeless</t>
  </si>
  <si>
    <t xml:space="preserve"> Older Persons (ages 55+)</t>
  </si>
  <si>
    <t xml:space="preserve"> Developmentally or Physically Disabled</t>
  </si>
  <si>
    <t xml:space="preserve"> Persons with Mental Illness</t>
  </si>
  <si>
    <t xml:space="preserve"> 100% Detached Single Family</t>
  </si>
  <si>
    <t xml:space="preserve"> 100% Duplex</t>
  </si>
  <si>
    <t xml:space="preserve"> Adaptive Reuse</t>
  </si>
  <si>
    <t>Cost Summary:</t>
  </si>
  <si>
    <t>Hard Costs =</t>
  </si>
  <si>
    <t>Hard Costs / Total Development Costs =</t>
  </si>
  <si>
    <t xml:space="preserve">  Must be 65% or greater</t>
  </si>
  <si>
    <t>Contractor Cost Limits:</t>
  </si>
  <si>
    <t>General Requirements / Hard Construction Costs =</t>
  </si>
  <si>
    <t xml:space="preserve"> Must be 6% or less</t>
  </si>
  <si>
    <t xml:space="preserve"> Must be 8% or less</t>
  </si>
  <si>
    <t>Annual Operating Expense per Unit =</t>
  </si>
  <si>
    <t>Hard Construction Costs per Unit =</t>
  </si>
  <si>
    <t xml:space="preserve"> amount required by the Physical Needs</t>
  </si>
  <si>
    <t xml:space="preserve"> of this amount must be attributed to interior unit</t>
  </si>
  <si>
    <t xml:space="preserve"> rehabilitation costs.</t>
  </si>
  <si>
    <t>Hard Construction Costs =</t>
  </si>
  <si>
    <t>Identify Type of Special Needs:</t>
  </si>
  <si>
    <t>Total Annual Rental Income</t>
  </si>
  <si>
    <t xml:space="preserve">                      On what page of the marketing plan is this preference/outreach described?</t>
  </si>
  <si>
    <t>3</t>
  </si>
  <si>
    <t>Syndication Information:</t>
  </si>
  <si>
    <t>Development Cost Summary:</t>
  </si>
  <si>
    <t>Itemized Costs</t>
  </si>
  <si>
    <t xml:space="preserve">        Qualifying Development Cost</t>
  </si>
  <si>
    <t xml:space="preserve"> Total Development Cost</t>
  </si>
  <si>
    <t xml:space="preserve"> Less Cost of Land</t>
  </si>
  <si>
    <t xml:space="preserve"> Less Portion of Federal Grant used to Finance</t>
  </si>
  <si>
    <t xml:space="preserve"> Less Nonpaying Excess Portion of Higher Quality</t>
  </si>
  <si>
    <t xml:space="preserve"> Less Historic Tax Credits (Residential Only)</t>
  </si>
  <si>
    <t xml:space="preserve"> Total Eligible Basis</t>
  </si>
  <si>
    <t xml:space="preserve"> Multiplied by Applicable Fraction</t>
  </si>
  <si>
    <r>
      <t xml:space="preserve"> QCT </t>
    </r>
    <r>
      <rPr>
        <sz val="10"/>
        <rFont val="Arial"/>
        <family val="2"/>
      </rPr>
      <t xml:space="preserve">or </t>
    </r>
    <r>
      <rPr>
        <b/>
        <sz val="10"/>
        <rFont val="Arial"/>
        <family val="2"/>
      </rPr>
      <t>DDA</t>
    </r>
    <r>
      <rPr>
        <sz val="10"/>
        <rFont val="Arial"/>
        <family val="2"/>
      </rPr>
      <t xml:space="preserve"> (basis boost)</t>
    </r>
  </si>
  <si>
    <t xml:space="preserve"> Total Qualified Basis</t>
  </si>
  <si>
    <r>
      <t xml:space="preserve">Consult your </t>
    </r>
    <r>
      <rPr>
        <b/>
        <sz val="10"/>
        <rFont val="Arial"/>
        <family val="2"/>
      </rPr>
      <t>tax attorney</t>
    </r>
    <r>
      <rPr>
        <sz val="10"/>
        <rFont val="Arial"/>
        <family val="2"/>
      </rPr>
      <t xml:space="preserve"> or </t>
    </r>
    <r>
      <rPr>
        <b/>
        <sz val="10"/>
        <rFont val="Arial"/>
        <family val="2"/>
      </rPr>
      <t xml:space="preserve">tax accountant </t>
    </r>
    <r>
      <rPr>
        <sz val="10"/>
        <rFont val="Arial"/>
        <family val="2"/>
      </rPr>
      <t>to determine which development costs should be included for tax credit purposes.</t>
    </r>
  </si>
  <si>
    <t xml:space="preserve"> a) Newly constructed and federally subsidized</t>
  </si>
  <si>
    <r>
      <t xml:space="preserve"> b) Newly constructed and </t>
    </r>
    <r>
      <rPr>
        <b/>
        <sz val="10"/>
        <rFont val="Arial"/>
        <family val="2"/>
      </rPr>
      <t>not</t>
    </r>
    <r>
      <rPr>
        <sz val="10"/>
        <rFont val="Arial"/>
        <family val="2"/>
      </rPr>
      <t xml:space="preserve"> </t>
    </r>
    <r>
      <rPr>
        <sz val="10"/>
        <rFont val="Arial"/>
        <family val="2"/>
      </rPr>
      <t>federally subsidized</t>
    </r>
  </si>
  <si>
    <t xml:space="preserve"> c) Existing building</t>
  </si>
  <si>
    <t xml:space="preserve"> d) Section 42(e) rehabilitation expenditures federally subsidized</t>
  </si>
  <si>
    <r>
      <t xml:space="preserve"> e) Section 42(e) rehabilitation expenditures </t>
    </r>
    <r>
      <rPr>
        <b/>
        <sz val="10"/>
        <rFont val="Arial"/>
        <family val="2"/>
      </rPr>
      <t xml:space="preserve">not </t>
    </r>
    <r>
      <rPr>
        <sz val="10"/>
        <rFont val="Arial"/>
        <family val="2"/>
      </rPr>
      <t>federally subsidized</t>
    </r>
  </si>
  <si>
    <t xml:space="preserve"> f) Not federally subsidized by reason of 40-50 rule under Sec. 42(i)(2)(E)</t>
  </si>
  <si>
    <t xml:space="preserve"> g) Allocation counting toward the 10% nonprofit requirement under Sec. 42(h)(5)</t>
  </si>
  <si>
    <t>Intend on syndicating tax credits for development?</t>
  </si>
  <si>
    <t>Type of offering:</t>
  </si>
  <si>
    <t>Public</t>
  </si>
  <si>
    <t>Private</t>
  </si>
  <si>
    <t>Type of investors:</t>
  </si>
  <si>
    <t>Individuals</t>
  </si>
  <si>
    <t>Corporations</t>
  </si>
  <si>
    <t>Name of Fund:</t>
  </si>
  <si>
    <t>Name of Syndicator:</t>
  </si>
  <si>
    <t>When will these funds be paid in?</t>
  </si>
  <si>
    <t>Itemized Ineligible Costs:</t>
  </si>
  <si>
    <t>* Per IRS Rev. ruling 2004-82.</t>
  </si>
  <si>
    <t>Building Information:</t>
  </si>
  <si>
    <t>BIN #</t>
  </si>
  <si>
    <t>Bldg.# or Letter</t>
  </si>
  <si>
    <t>Number &amp; Street Name</t>
  </si>
  <si>
    <t>Total Units</t>
  </si>
  <si>
    <t>Units by Bedroom Size</t>
  </si>
  <si>
    <r>
      <t xml:space="preserve">Complete the following information for </t>
    </r>
    <r>
      <rPr>
        <b/>
        <sz val="10"/>
        <rFont val="Arial"/>
        <family val="2"/>
      </rPr>
      <t>each residential rental building</t>
    </r>
    <r>
      <rPr>
        <sz val="10"/>
        <rFont val="Arial"/>
        <family val="2"/>
      </rPr>
      <t xml:space="preserve"> for which Low-Income Housing Tax Credits </t>
    </r>
    <r>
      <rPr>
        <b/>
        <sz val="10"/>
        <rFont val="Arial"/>
        <family val="2"/>
      </rPr>
      <t>are being</t>
    </r>
  </si>
  <si>
    <r>
      <t>requested</t>
    </r>
    <r>
      <rPr>
        <sz val="10"/>
        <rFont val="Arial"/>
        <family val="2"/>
      </rPr>
      <t xml:space="preserve">.  Each building must have a street address, </t>
    </r>
    <r>
      <rPr>
        <b/>
        <sz val="10"/>
        <rFont val="Arial"/>
        <family val="2"/>
      </rPr>
      <t>not a post office box</t>
    </r>
    <r>
      <rPr>
        <sz val="10"/>
        <rFont val="Arial"/>
        <family val="2"/>
      </rPr>
      <t>.  The owner must designate each building with a</t>
    </r>
  </si>
  <si>
    <r>
      <t>number or letter</t>
    </r>
    <r>
      <rPr>
        <sz val="10"/>
        <rFont val="Arial"/>
        <family val="2"/>
      </rPr>
      <t>.  Make extra copies as needed.</t>
    </r>
  </si>
  <si>
    <t xml:space="preserve">Actual </t>
  </si>
  <si>
    <t xml:space="preserve">Anticipated </t>
  </si>
  <si>
    <r>
      <t xml:space="preserve">Placed-In-Service Date of the </t>
    </r>
    <r>
      <rPr>
        <b/>
        <sz val="10"/>
        <rFont val="Arial"/>
        <family val="2"/>
      </rPr>
      <t>first</t>
    </r>
    <r>
      <rPr>
        <sz val="10"/>
        <rFont val="Arial"/>
        <family val="2"/>
      </rPr>
      <t xml:space="preserve"> building in the development:</t>
    </r>
  </si>
  <si>
    <r>
      <t xml:space="preserve">Placed-In-Service Date of the </t>
    </r>
    <r>
      <rPr>
        <b/>
        <sz val="10"/>
        <rFont val="Arial"/>
        <family val="2"/>
      </rPr>
      <t>last</t>
    </r>
    <r>
      <rPr>
        <sz val="10"/>
        <rFont val="Arial"/>
        <family val="2"/>
      </rPr>
      <t xml:space="preserve"> building in the development:</t>
    </r>
  </si>
  <si>
    <t xml:space="preserve"> Verification of 10% Expenditure</t>
  </si>
  <si>
    <t xml:space="preserve"> Placed-In-Service</t>
  </si>
  <si>
    <t xml:space="preserve"> New Construction</t>
  </si>
  <si>
    <t xml:space="preserve"> Acquisition</t>
  </si>
  <si>
    <t xml:space="preserve"> Rehabilitation</t>
  </si>
  <si>
    <t xml:space="preserve"> Street Address:</t>
  </si>
  <si>
    <t xml:space="preserve"> City:</t>
  </si>
  <si>
    <t xml:space="preserve"> State:</t>
  </si>
  <si>
    <t xml:space="preserve"> Zip:</t>
  </si>
  <si>
    <t xml:space="preserve"> Developer Name:</t>
  </si>
  <si>
    <t xml:space="preserve"> Contact Name:</t>
  </si>
  <si>
    <t xml:space="preserve"> Telephone # :</t>
  </si>
  <si>
    <t xml:space="preserve"> Fax # :</t>
  </si>
  <si>
    <t xml:space="preserve"> Email Address:</t>
  </si>
  <si>
    <t xml:space="preserve"> Co-Developer:</t>
  </si>
  <si>
    <t xml:space="preserve"> Tax Attorney:</t>
  </si>
  <si>
    <t xml:space="preserve"> Consultant:</t>
  </si>
  <si>
    <t xml:space="preserve"> CPA Company:</t>
  </si>
  <si>
    <t xml:space="preserve"> Architect Company:</t>
  </si>
  <si>
    <t xml:space="preserve">  Zip:</t>
  </si>
  <si>
    <t xml:space="preserve"> Address:</t>
  </si>
  <si>
    <r>
      <t>If yes,</t>
    </r>
    <r>
      <rPr>
        <sz val="10"/>
        <rFont val="Arial"/>
        <family val="2"/>
      </rPr>
      <t xml:space="preserve"> provide attorney opinion on whether the proposal qualifies for tax credits on acquisition costs.</t>
    </r>
  </si>
  <si>
    <t>compared to market rate units in the development?</t>
  </si>
  <si>
    <t>Demolition of Concrete Block</t>
  </si>
  <si>
    <t>Demolition of Brick</t>
  </si>
  <si>
    <t>Demolition of Ornamental Railings- Stairs</t>
  </si>
  <si>
    <t>Demolish Roof System</t>
  </si>
  <si>
    <t>Demolish Exterior Wall</t>
  </si>
  <si>
    <t>Demolish Casing/Trim/Chair Rail/Molding</t>
  </si>
  <si>
    <t>Demolish Kitchen Cabinets</t>
  </si>
  <si>
    <t>Demolish Walls / Floor Insulation</t>
  </si>
  <si>
    <t>Demolish Attic Insulation</t>
  </si>
  <si>
    <t>Demolish Carpet and Pad</t>
  </si>
  <si>
    <t>Repair/Replace Subfloor and Vinyl</t>
  </si>
  <si>
    <t>Remove/Dispose Porch Columns</t>
  </si>
  <si>
    <t>Per SQ.</t>
  </si>
  <si>
    <t>Remove Drywall</t>
  </si>
  <si>
    <t>Remove Shower Door</t>
  </si>
  <si>
    <t>Will all low-income units be comparable in terms of construction quality and amenities when</t>
  </si>
  <si>
    <r>
      <t xml:space="preserve">Will </t>
    </r>
    <r>
      <rPr>
        <b/>
        <sz val="10"/>
        <rFont val="Arial"/>
        <family val="2"/>
      </rPr>
      <t xml:space="preserve">any </t>
    </r>
    <r>
      <rPr>
        <sz val="10"/>
        <rFont val="Arial"/>
        <family val="2"/>
      </rPr>
      <t>tenants pay parking fees?</t>
    </r>
  </si>
  <si>
    <t>Page 9</t>
  </si>
  <si>
    <t>Page 10</t>
  </si>
  <si>
    <t>Page 11</t>
  </si>
  <si>
    <t>Page 13</t>
  </si>
  <si>
    <r>
      <t>If yes,</t>
    </r>
    <r>
      <rPr>
        <sz val="10"/>
        <rFont val="Arial"/>
        <family val="2"/>
      </rPr>
      <t xml:space="preserve"> what was the date of the bond issuance?</t>
    </r>
  </si>
  <si>
    <r>
      <t>If yes,</t>
    </r>
    <r>
      <rPr>
        <sz val="10"/>
        <rFont val="Arial"/>
        <family val="2"/>
      </rPr>
      <t xml:space="preserve"> identify the type of project-based rental assistance:</t>
    </r>
  </si>
  <si>
    <t xml:space="preserve">       % of units:</t>
  </si>
  <si>
    <t xml:space="preserve">      Buyer's Basis</t>
  </si>
  <si>
    <t xml:space="preserve">      Related Party</t>
  </si>
  <si>
    <r>
      <t xml:space="preserve"> 50%</t>
    </r>
    <r>
      <rPr>
        <sz val="10"/>
        <rFont val="Arial"/>
        <family val="2"/>
      </rPr>
      <t xml:space="preserve"> or less of Area Median Income.</t>
    </r>
  </si>
  <si>
    <r>
      <t xml:space="preserve"> 60%</t>
    </r>
    <r>
      <rPr>
        <sz val="10"/>
        <rFont val="Arial"/>
        <family val="2"/>
      </rPr>
      <t xml:space="preserve"> or less of Area Median Income.</t>
    </r>
  </si>
  <si>
    <t>x 1/every 10 beds =</t>
  </si>
  <si>
    <t>+ parking for staff = # of planned spaces:</t>
  </si>
  <si>
    <t>Funding Sources:</t>
  </si>
  <si>
    <t>Development Type:</t>
  </si>
  <si>
    <t>Contractor Profit and Overhead / Hard Construction Costs =</t>
  </si>
  <si>
    <r>
      <t xml:space="preserve"> * Less Ineligible Costs (itemize on </t>
    </r>
    <r>
      <rPr>
        <b/>
        <sz val="10"/>
        <rFont val="Arial"/>
        <family val="2"/>
      </rPr>
      <t>pg. 14</t>
    </r>
    <r>
      <rPr>
        <sz val="10"/>
        <rFont val="Arial"/>
        <family val="2"/>
      </rPr>
      <t>)</t>
    </r>
  </si>
  <si>
    <t>Ineligible Costs:</t>
  </si>
  <si>
    <t>Page 14</t>
  </si>
  <si>
    <t>Acknowledgement and Agreements:</t>
  </si>
  <si>
    <t>1.</t>
  </si>
  <si>
    <t>2.</t>
  </si>
  <si>
    <t>3.</t>
  </si>
  <si>
    <t>Open Line Item For Developer's Use As Needed</t>
  </si>
  <si>
    <t>Total Construction</t>
  </si>
  <si>
    <t>General Requirements (max 6%)</t>
  </si>
  <si>
    <t>Contractor Profit and Overhead (max 8%)</t>
  </si>
  <si>
    <t>Total Project Development</t>
  </si>
  <si>
    <t>Total Project Development (less site work)</t>
  </si>
  <si>
    <t>Summary of</t>
  </si>
  <si>
    <t>Const Cost Addm.</t>
  </si>
  <si>
    <t>Difference</t>
  </si>
  <si>
    <t>Attics- R-38 Blown-In Recycled Cellulose</t>
  </si>
  <si>
    <t>Material Information / Notes/ Comments</t>
  </si>
  <si>
    <t>Reviewed and approved for submission by:</t>
  </si>
  <si>
    <t>(Company / Firm Name)</t>
  </si>
  <si>
    <t>(Date)</t>
  </si>
  <si>
    <t>(Name &amp; Title)</t>
  </si>
  <si>
    <t>4.</t>
  </si>
  <si>
    <t>5.</t>
  </si>
  <si>
    <t>6.</t>
  </si>
  <si>
    <t>7.</t>
  </si>
  <si>
    <t>8.</t>
  </si>
  <si>
    <t>9.</t>
  </si>
  <si>
    <t>If development is more than one building:</t>
  </si>
  <si>
    <t>10.</t>
  </si>
  <si>
    <t>11.</t>
  </si>
  <si>
    <t>12.</t>
  </si>
  <si>
    <t>13.</t>
  </si>
  <si>
    <t>14.</t>
  </si>
  <si>
    <t>15.</t>
  </si>
  <si>
    <t>16.</t>
  </si>
  <si>
    <t>17.</t>
  </si>
  <si>
    <t>Qty</t>
  </si>
  <si>
    <t>Unit Price</t>
  </si>
  <si>
    <t>Total Cost</t>
  </si>
  <si>
    <t>Clearing/Grubbing</t>
  </si>
  <si>
    <t>ACRE</t>
  </si>
  <si>
    <t>Per ACRE</t>
  </si>
  <si>
    <t>Excavate Lot To Proper Grade</t>
  </si>
  <si>
    <t>CY</t>
  </si>
  <si>
    <t>Per CY</t>
  </si>
  <si>
    <t>LF</t>
  </si>
  <si>
    <t>Per LF</t>
  </si>
  <si>
    <t>Water Line to Street &amp; Tie-In</t>
  </si>
  <si>
    <t>EA</t>
  </si>
  <si>
    <t>Per EA</t>
  </si>
  <si>
    <t>Sanitary Line To Street &amp; Tie-In</t>
  </si>
  <si>
    <t>Sanitary Sewer Manhole/Structure</t>
  </si>
  <si>
    <t>Storm Sewer</t>
  </si>
  <si>
    <t>Storm Sewer Manhole/Inlet Structure</t>
  </si>
  <si>
    <t>Gas Line- Complete</t>
  </si>
  <si>
    <t>Electric/Power Line To Unit</t>
  </si>
  <si>
    <t>Site Lighting-Complete- Per Light Pole</t>
  </si>
  <si>
    <t>POLES</t>
  </si>
  <si>
    <t>Per POLE</t>
  </si>
  <si>
    <t xml:space="preserve">Demolish/Dispose of Concrete  </t>
  </si>
  <si>
    <t>Demolish/Dispose of Asphalt</t>
  </si>
  <si>
    <t>Concrete Slab On Grade, incl. gravel &amp; vapor barrier</t>
  </si>
  <si>
    <t>SF</t>
  </si>
  <si>
    <t>Per SF</t>
  </si>
  <si>
    <t>Concrete Driveway- Finished</t>
  </si>
  <si>
    <t>SY</t>
  </si>
  <si>
    <t>Per SY</t>
  </si>
  <si>
    <t>Concrete Sidewalk- Finished</t>
  </si>
  <si>
    <t>Concrete Curb &amp; Gutter</t>
  </si>
  <si>
    <t>Parking Striping &amp; Signage</t>
  </si>
  <si>
    <t>LS</t>
  </si>
  <si>
    <t>Per LS</t>
  </si>
  <si>
    <t>Dumpster Pad &amp; Fencing- Complete</t>
  </si>
  <si>
    <t>Masonry</t>
  </si>
  <si>
    <t>Brick Veneer</t>
  </si>
  <si>
    <t>Metals</t>
  </si>
  <si>
    <t>Support Column</t>
  </si>
  <si>
    <t>3/4" Tongue &amp; Groove Floor Sheathing</t>
  </si>
  <si>
    <t>Insulation</t>
  </si>
  <si>
    <t>Attics- R-38 Blown-In</t>
  </si>
  <si>
    <t>House Wrap- Fully Taped</t>
  </si>
  <si>
    <t>Fiber Cement Board Siding- Plank Type</t>
  </si>
  <si>
    <t>Fiber Cement Board Siding- Shingle Type</t>
  </si>
  <si>
    <t>SQ</t>
  </si>
  <si>
    <t xml:space="preserve">Exterior Pre-Hung, Metal Door- Standard </t>
  </si>
  <si>
    <t xml:space="preserve">ADA Exterior Pre-Hung, Metal Door- Standard </t>
  </si>
  <si>
    <t>Medicine Cabinet- Basic</t>
  </si>
  <si>
    <t>Mirror- Plate Glass</t>
  </si>
  <si>
    <r>
      <t>If yes,</t>
    </r>
    <r>
      <rPr>
        <sz val="10"/>
        <rFont val="Arial"/>
        <family val="2"/>
      </rPr>
      <t xml:space="preserve"> what %?</t>
    </r>
  </si>
  <si>
    <t>Bathtub-Standard</t>
  </si>
  <si>
    <t>Shower Stall- Standard</t>
  </si>
  <si>
    <t>ADA Accessible Shower Stall/Unit</t>
  </si>
  <si>
    <t>Bathroom Sink Faucet- Standard</t>
  </si>
  <si>
    <t>Interior Light Fixture- Standard</t>
  </si>
  <si>
    <t>Exterior Light Fixture- Standard</t>
  </si>
  <si>
    <t>Exterior Spot/Flood Light- Standard</t>
  </si>
  <si>
    <t>400 Amp service with two meters and disconnect</t>
  </si>
  <si>
    <t>HVAC</t>
  </si>
  <si>
    <t>Air Handler</t>
  </si>
  <si>
    <t>Programmable Thermostat</t>
  </si>
  <si>
    <t>Interior Painting Drywall Sprayed</t>
  </si>
  <si>
    <t>Interior Painting Doors</t>
  </si>
  <si>
    <t>Interior Painting Base and Window Casing</t>
  </si>
  <si>
    <t>Plumbing</t>
  </si>
  <si>
    <t>Electrical / Lighting</t>
  </si>
  <si>
    <t>Miscellaneous / Other Items Not Included</t>
  </si>
  <si>
    <t>Framing / Rough Carpentry</t>
  </si>
  <si>
    <t>Finish / Trim Carpentry</t>
  </si>
  <si>
    <t>Miscellaneous / Other items not included</t>
  </si>
  <si>
    <t>CONSTRUCTION COST SUMMARY</t>
  </si>
  <si>
    <t>Federal Funds Summary (Please select all that are applicable):</t>
  </si>
  <si>
    <t xml:space="preserve"> HOME Funds (State)</t>
  </si>
  <si>
    <t xml:space="preserve"> HOME Funds (Local Participating Jurisdiction)</t>
  </si>
  <si>
    <t xml:space="preserve"> Other Federal Funding - Please identify:</t>
  </si>
  <si>
    <t xml:space="preserve"> RHS Section 514, 515, or 516</t>
  </si>
  <si>
    <r>
      <t>If yes,</t>
    </r>
    <r>
      <rPr>
        <sz val="10"/>
        <rFont val="Arial"/>
        <family val="2"/>
      </rPr>
      <t xml:space="preserve"> have the federal grants been removed from basis?</t>
    </r>
  </si>
  <si>
    <t xml:space="preserve"> 9% Tax Credit</t>
  </si>
  <si>
    <r>
      <t xml:space="preserve">Are there any federal </t>
    </r>
    <r>
      <rPr>
        <b/>
        <sz val="10"/>
        <rFont val="Arial"/>
        <family val="2"/>
      </rPr>
      <t>grants</t>
    </r>
    <r>
      <rPr>
        <sz val="10"/>
        <rFont val="Arial"/>
        <family val="2"/>
      </rPr>
      <t xml:space="preserve"> included in the funding sources?</t>
    </r>
  </si>
  <si>
    <t>Page 15</t>
  </si>
  <si>
    <t>Data Entry Instructions:</t>
  </si>
  <si>
    <t xml:space="preserve"> Initial Application</t>
  </si>
  <si>
    <t>Total # of HOME-Assisted Units:</t>
  </si>
  <si>
    <t>HOME-Assisted Units Fixed or Floating?</t>
  </si>
  <si>
    <t>Fixed</t>
  </si>
  <si>
    <t>Floating</t>
  </si>
  <si>
    <r>
      <t xml:space="preserve">appropriate </t>
    </r>
    <r>
      <rPr>
        <b/>
        <sz val="10"/>
        <rFont val="Arial"/>
        <family val="2"/>
      </rPr>
      <t>Tab</t>
    </r>
    <r>
      <rPr>
        <sz val="10"/>
        <rFont val="Arial"/>
        <family val="2"/>
      </rPr>
      <t xml:space="preserve"> in the Application package.</t>
    </r>
  </si>
  <si>
    <t xml:space="preserve"> Tax Exempt Bond</t>
  </si>
  <si>
    <r>
      <t>List each Principal individually with his/her associated developments:  (attach additional pages if necessary) (</t>
    </r>
    <r>
      <rPr>
        <b/>
        <sz val="10"/>
        <rFont val="Arial"/>
        <family val="2"/>
      </rPr>
      <t>N/A for TEB</t>
    </r>
    <r>
      <rPr>
        <sz val="10"/>
        <rFont val="Arial"/>
        <family val="2"/>
      </rPr>
      <t>)</t>
    </r>
  </si>
  <si>
    <r>
      <t xml:space="preserve">On the </t>
    </r>
    <r>
      <rPr>
        <b/>
        <sz val="10"/>
        <rFont val="Arial"/>
        <family val="2"/>
      </rPr>
      <t>placed-in-service</t>
    </r>
    <r>
      <rPr>
        <sz val="10"/>
        <rFont val="Arial"/>
        <family val="2"/>
      </rPr>
      <t xml:space="preserve"> date (All TEB Applicants)</t>
    </r>
  </si>
  <si>
    <t xml:space="preserve"> Other:</t>
  </si>
  <si>
    <t xml:space="preserve"> HUD rental assistance. ID HUD type:</t>
  </si>
  <si>
    <t>HUD Utility Schedule Model</t>
  </si>
  <si>
    <t>Revenue</t>
  </si>
  <si>
    <t>Non-Revenue</t>
  </si>
  <si>
    <t>Mgr/Maint/Security Units:</t>
  </si>
  <si>
    <t>Proposed Market Rate Monthly Tenant Rent (if no rent, enter $0.00)</t>
  </si>
  <si>
    <t>Previous ID #</t>
  </si>
  <si>
    <t>HUD (developments with HUD PBRA)</t>
  </si>
  <si>
    <t>Applicable Fraction (lesser of Line 7 and Line 8):</t>
  </si>
  <si>
    <t>Contractor Contingency</t>
  </si>
  <si>
    <t>Development located within city limits?</t>
  </si>
  <si>
    <t>Listed on National Register of Historic Places?</t>
  </si>
  <si>
    <r>
      <t>If yes,</t>
    </r>
    <r>
      <rPr>
        <sz val="10"/>
        <rFont val="Arial"/>
        <family val="2"/>
      </rPr>
      <t xml:space="preserve"> is the development still under the initial Tax-Exempt Bond compliance period?</t>
    </r>
  </si>
  <si>
    <t>Has or will a waiver of the 10-year holding requirement be requested from the Department of Treasury?</t>
  </si>
  <si>
    <r>
      <t xml:space="preserve">Will there be any </t>
    </r>
    <r>
      <rPr>
        <b/>
        <sz val="10"/>
        <rFont val="Arial"/>
        <family val="2"/>
      </rPr>
      <t>project-based</t>
    </r>
    <r>
      <rPr>
        <sz val="10"/>
        <rFont val="Arial"/>
        <family val="2"/>
      </rPr>
      <t xml:space="preserve"> rental assistance if the proposed development is awarded tax credits?</t>
    </r>
  </si>
  <si>
    <t>Is Tax-Exempt Bond Financing Used?</t>
  </si>
  <si>
    <t xml:space="preserve"> Persons with HIV / AIDS</t>
  </si>
  <si>
    <t>50-Year Land Lease/Option</t>
  </si>
  <si>
    <t xml:space="preserve"> Placed-In-Service Application</t>
  </si>
  <si>
    <t xml:space="preserve">  (From CPA exhibit J-2)</t>
  </si>
  <si>
    <t>→</t>
  </si>
  <si>
    <t>Circle the effective date found at the top of the rent limit table.</t>
  </si>
  <si>
    <t># BR</t>
  </si>
  <si>
    <t xml:space="preserve"> </t>
  </si>
  <si>
    <t>On the Allocation date</t>
  </si>
  <si>
    <t>On the placed-in-service date (All TEB)</t>
  </si>
  <si>
    <t>Is the development located in an area eligible for National Non-Metro Rent limits?</t>
  </si>
  <si>
    <r>
      <rPr>
        <sz val="10"/>
        <rFont val="Calibri"/>
        <family val="2"/>
      </rPr>
      <t xml:space="preserve">    →     </t>
    </r>
    <r>
      <rPr>
        <sz val="10"/>
        <rFont val="Arial"/>
        <family val="2"/>
      </rPr>
      <t>Use the USDA website to determine eligibility:</t>
    </r>
  </si>
  <si>
    <t>http://eligibility.sc.egov.usda.gov/eligibility/welcomeAction.do</t>
  </si>
  <si>
    <t>Nat Non-Met</t>
  </si>
  <si>
    <t>County Specific</t>
  </si>
  <si>
    <t>Does the development have HOME funds?</t>
  </si>
  <si>
    <t>1BR</t>
  </si>
  <si>
    <t>2BR</t>
  </si>
  <si>
    <t>3BR</t>
  </si>
  <si>
    <t>4BR</t>
  </si>
  <si>
    <t>Total Non-Heated Square Feet:</t>
  </si>
  <si>
    <t>Total Square Feet:</t>
  </si>
  <si>
    <t>Space Heating</t>
  </si>
  <si>
    <t>Lighting/Other</t>
  </si>
  <si>
    <t>Air Conditioning</t>
  </si>
  <si>
    <t xml:space="preserve"> Must be 5% or less for NC, 10% or less for A/R</t>
  </si>
  <si>
    <t>Contractor Contingency / Hard Construction Costs =</t>
  </si>
  <si>
    <t>Acquisition/Rehabilitation</t>
  </si>
  <si>
    <t>Total Heated Common Square Feet:</t>
  </si>
  <si>
    <r>
      <t xml:space="preserve">On the </t>
    </r>
    <r>
      <rPr>
        <b/>
        <sz val="10"/>
        <rFont val="Arial"/>
        <family val="2"/>
      </rPr>
      <t>allocation</t>
    </r>
    <r>
      <rPr>
        <sz val="10"/>
        <rFont val="Arial"/>
        <family val="2"/>
      </rPr>
      <t xml:space="preserve"> date</t>
    </r>
  </si>
  <si>
    <r>
      <rPr>
        <b/>
        <sz val="10"/>
        <rFont val="Arial"/>
        <family val="2"/>
      </rPr>
      <t>If Allocation Date was elected for Gross Rent Floor, does the owner elect to use</t>
    </r>
    <r>
      <rPr>
        <sz val="10"/>
        <rFont val="Arial"/>
        <family val="2"/>
      </rPr>
      <t xml:space="preserve"> the </t>
    </r>
  </si>
  <si>
    <t>LIHTC rent limits in effect at allocation date for all LIHTC designated units?</t>
  </si>
  <si>
    <r>
      <rPr>
        <b/>
        <sz val="10"/>
        <rFont val="Arial"/>
        <family val="2"/>
      </rPr>
      <t xml:space="preserve">If eligible for National Non-Metro, </t>
    </r>
    <r>
      <rPr>
        <sz val="10"/>
        <rFont val="Arial"/>
        <family val="2"/>
      </rPr>
      <t>which rents does the owner elect to use for all LIHTC designated units?</t>
    </r>
  </si>
  <si>
    <t xml:space="preserve">Have the HOME units been designated using a proportional number of each size unit? </t>
  </si>
  <si>
    <t>Development Total Units</t>
  </si>
  <si>
    <t>Gross Rent Floor Election as marked on Exhibit N (check one)</t>
  </si>
  <si>
    <t>County location of Development</t>
  </si>
  <si>
    <r>
      <t xml:space="preserve">Effective date of applicable </t>
    </r>
    <r>
      <rPr>
        <b/>
        <u/>
        <sz val="10"/>
        <rFont val="Arial"/>
        <family val="2"/>
      </rPr>
      <t>county specific LIHTC</t>
    </r>
    <r>
      <rPr>
        <sz val="10"/>
        <rFont val="Arial"/>
        <family val="2"/>
      </rPr>
      <t xml:space="preserve"> rent limits</t>
    </r>
  </si>
  <si>
    <r>
      <t xml:space="preserve">Effective date of the </t>
    </r>
    <r>
      <rPr>
        <b/>
        <u/>
        <sz val="10"/>
        <rFont val="Arial"/>
        <family val="2"/>
      </rPr>
      <t>National Non-Metro</t>
    </r>
    <r>
      <rPr>
        <sz val="10"/>
        <rFont val="Arial"/>
        <family val="2"/>
      </rPr>
      <t xml:space="preserve"> rent limits</t>
    </r>
  </si>
  <si>
    <t>Total number of HOME assisted units</t>
  </si>
  <si>
    <t>HOME units designated proportionally</t>
  </si>
  <si>
    <t>HOME units designated by BR size</t>
  </si>
  <si>
    <r>
      <t xml:space="preserve">Attach a </t>
    </r>
    <r>
      <rPr>
        <b/>
        <sz val="10"/>
        <rFont val="Arial"/>
        <family val="2"/>
      </rPr>
      <t>separate sheet</t>
    </r>
    <r>
      <rPr>
        <sz val="10"/>
        <rFont val="Arial"/>
        <family val="2"/>
      </rPr>
      <t xml:space="preserve"> to this page of the application: the </t>
    </r>
    <r>
      <rPr>
        <b/>
        <sz val="10"/>
        <rFont val="Arial"/>
        <family val="2"/>
      </rPr>
      <t>HOME rent limits</t>
    </r>
    <r>
      <rPr>
        <sz val="10"/>
        <rFont val="Arial"/>
        <family val="2"/>
      </rPr>
      <t xml:space="preserve"> found on the SC Housing website</t>
    </r>
  </si>
  <si>
    <t>Effective date of the HOME rent limits</t>
  </si>
  <si>
    <t>Date of last Certificate of Occupancy</t>
  </si>
  <si>
    <r>
      <t xml:space="preserve">Attach a </t>
    </r>
    <r>
      <rPr>
        <b/>
        <sz val="10"/>
        <rFont val="Arial"/>
        <family val="2"/>
      </rPr>
      <t xml:space="preserve">separate sheet </t>
    </r>
    <r>
      <rPr>
        <sz val="10"/>
        <rFont val="Arial"/>
        <family val="2"/>
      </rPr>
      <t xml:space="preserve">to this page of the application: the </t>
    </r>
    <r>
      <rPr>
        <b/>
        <sz val="10"/>
        <rFont val="Arial"/>
        <family val="2"/>
      </rPr>
      <t>county specific LIHTC rent limits</t>
    </r>
    <r>
      <rPr>
        <sz val="10"/>
        <rFont val="Arial"/>
        <family val="2"/>
      </rPr>
      <t xml:space="preserve"> found on the SC Housing website</t>
    </r>
  </si>
  <si>
    <r>
      <t xml:space="preserve">Attach a </t>
    </r>
    <r>
      <rPr>
        <b/>
        <sz val="10"/>
        <rFont val="Arial"/>
        <family val="2"/>
      </rPr>
      <t>separate sheet</t>
    </r>
    <r>
      <rPr>
        <sz val="10"/>
        <rFont val="Arial"/>
        <family val="2"/>
      </rPr>
      <t xml:space="preserve"> to this page of the application: the </t>
    </r>
    <r>
      <rPr>
        <b/>
        <sz val="10"/>
        <rFont val="Arial"/>
        <family val="2"/>
      </rPr>
      <t>National Non-Metro rent limits</t>
    </r>
    <r>
      <rPr>
        <sz val="10"/>
        <rFont val="Arial"/>
        <family val="2"/>
      </rPr>
      <t xml:space="preserve"> found on the SC Housing website</t>
    </r>
  </si>
  <si>
    <r>
      <t xml:space="preserve">ALL HOME DESIGNATED UNITS MUST USE THE </t>
    </r>
    <r>
      <rPr>
        <b/>
        <i/>
        <u/>
        <sz val="10"/>
        <rFont val="Arial"/>
        <family val="2"/>
      </rPr>
      <t>LOWER</t>
    </r>
    <r>
      <rPr>
        <i/>
        <sz val="10"/>
        <rFont val="Arial"/>
        <family val="2"/>
      </rPr>
      <t xml:space="preserve"> OF EITHER THE HOME RENT LIMITS OR THE COUNTY SPECIFIC LIHTC RENT LIMITS.  HOME DESIGNATED UNITS MAY NOT USE THE NATIONAL NON-METRO RENT LIMITS.</t>
    </r>
  </si>
  <si>
    <r>
      <t xml:space="preserve">ALL LIHTC UNITS THAT ARE NOT DESIGNATED AS HOME UNITS MAY USE </t>
    </r>
    <r>
      <rPr>
        <b/>
        <i/>
        <u/>
        <sz val="10"/>
        <rFont val="Arial"/>
        <family val="2"/>
      </rPr>
      <t>EITHER</t>
    </r>
    <r>
      <rPr>
        <b/>
        <i/>
        <sz val="10"/>
        <rFont val="Arial"/>
        <family val="2"/>
      </rPr>
      <t xml:space="preserve"> </t>
    </r>
    <r>
      <rPr>
        <i/>
        <sz val="10"/>
        <rFont val="Arial"/>
        <family val="2"/>
      </rPr>
      <t xml:space="preserve">THE COUNTY SPECIFIC LIHTC RENT LIMITS </t>
    </r>
    <r>
      <rPr>
        <b/>
        <i/>
        <u/>
        <sz val="10"/>
        <rFont val="Arial"/>
        <family val="2"/>
      </rPr>
      <t>OR</t>
    </r>
    <r>
      <rPr>
        <i/>
        <sz val="10"/>
        <rFont val="Arial"/>
        <family val="2"/>
      </rPr>
      <t xml:space="preserve"> THE </t>
    </r>
    <r>
      <rPr>
        <b/>
        <i/>
        <u/>
        <sz val="10"/>
        <rFont val="Arial"/>
        <family val="2"/>
      </rPr>
      <t>HIGHER</t>
    </r>
    <r>
      <rPr>
        <i/>
        <sz val="10"/>
        <rFont val="Arial"/>
        <family val="2"/>
      </rPr>
      <t xml:space="preserve"> NATIONAL NON-METRO RENT LIMITS.  ALL NON-HOME DESIGNATED LIHTC UNITS IN THE DEVELOPMENT MUST USE THE SAME RENT LIMITS.  COUNTY SPECIFIC LIHTC RENT LIMITS AND NATIONAL NON-METRO RENT LIMITS CANNOT BE USED TOGETHER IN THE SAME DEVELOPMENT.</t>
    </r>
  </si>
  <si>
    <t>Unit Style</t>
  </si>
  <si>
    <t>Duplex</t>
  </si>
  <si>
    <t>Single Family House (Detached)</t>
  </si>
  <si>
    <t>Garden Apartment (2 floors or less)</t>
  </si>
  <si>
    <t>Garden Apartment (3 floors or more)</t>
  </si>
  <si>
    <t>Triplex/Quadplex</t>
  </si>
  <si>
    <t>Townhouse/Rowhouse</t>
  </si>
  <si>
    <t>Detached Clubhouse</t>
  </si>
  <si>
    <t># Older Persons (55+) Units:</t>
  </si>
  <si>
    <t># Elderly Persons (62+) Units:</t>
  </si>
  <si>
    <t>Construction Cost Addendum</t>
  </si>
  <si>
    <t>General Requirements:</t>
  </si>
  <si>
    <t>Itemized General Requirement Costs               (enter description)</t>
  </si>
  <si>
    <t>Project Manager/Staff</t>
  </si>
  <si>
    <t>Estimating/Scheduling</t>
  </si>
  <si>
    <t>Site Signage</t>
  </si>
  <si>
    <t>Temporary Toilets</t>
  </si>
  <si>
    <t>Dumpsters</t>
  </si>
  <si>
    <t>Equipment Rental</t>
  </si>
  <si>
    <t>Permits</t>
  </si>
  <si>
    <t>Engineering</t>
  </si>
  <si>
    <t>Surveying</t>
  </si>
  <si>
    <t>Temporary Utilities</t>
  </si>
  <si>
    <t xml:space="preserve">Itemized Costs              </t>
  </si>
  <si>
    <t>Permanent Loan Closing</t>
  </si>
  <si>
    <t>Safety Expenses</t>
  </si>
  <si>
    <t>Permanent Loan Costs</t>
  </si>
  <si>
    <t xml:space="preserve">Appraisal </t>
  </si>
  <si>
    <t>Ineligible Accounting Costs</t>
  </si>
  <si>
    <t>Construction Interest</t>
  </si>
  <si>
    <t>Non-Construction Financing Fees</t>
  </si>
  <si>
    <t>Bridge Loan Expenses</t>
  </si>
  <si>
    <t>Ineligible Insurance Costs</t>
  </si>
  <si>
    <t>Land</t>
  </si>
  <si>
    <t>Demolition</t>
  </si>
  <si>
    <t>Rent Up Expenses</t>
  </si>
  <si>
    <t>Prorated Real Estate Legal (Acq/Reh)</t>
  </si>
  <si>
    <t>Ineligible Real Estate Brokerage</t>
  </si>
  <si>
    <t>Commercial Space</t>
  </si>
  <si>
    <t>Acquired Assets</t>
  </si>
  <si>
    <t>Credit Enhancement</t>
  </si>
  <si>
    <t>Ineligible Taxes</t>
  </si>
  <si>
    <t>Soft Cost Contingency</t>
  </si>
  <si>
    <t>Located in an Opportunity Zone?</t>
  </si>
  <si>
    <t xml:space="preserve">Phase I </t>
  </si>
  <si>
    <t>Phase II</t>
  </si>
  <si>
    <t>NEPA</t>
  </si>
  <si>
    <r>
      <t xml:space="preserve">Provide an itemized listing of each of the costs that make up the </t>
    </r>
    <r>
      <rPr>
        <b/>
        <u/>
        <sz val="10"/>
        <rFont val="Arial"/>
        <family val="2"/>
      </rPr>
      <t>General Requirements</t>
    </r>
    <r>
      <rPr>
        <sz val="10"/>
        <rFont val="Arial"/>
        <family val="2"/>
      </rPr>
      <t xml:space="preserve"> to populate the Total Development Cost Schedule</t>
    </r>
  </si>
  <si>
    <r>
      <t xml:space="preserve">Provide an itemized listing of each of the costs that make up the </t>
    </r>
    <r>
      <rPr>
        <b/>
        <u/>
        <sz val="10"/>
        <rFont val="Arial"/>
        <family val="2"/>
      </rPr>
      <t>Ineligible Costs</t>
    </r>
    <r>
      <rPr>
        <sz val="10"/>
        <rFont val="Arial"/>
        <family val="2"/>
      </rPr>
      <t xml:space="preserve"> to populate the  Development Cost Summary</t>
    </r>
  </si>
  <si>
    <t xml:space="preserve">    Off-Site Improvements</t>
  </si>
  <si>
    <t>Market Study Review</t>
  </si>
  <si>
    <t>Tax Credit Reservation</t>
  </si>
  <si>
    <t>City/County Requirements</t>
  </si>
  <si>
    <t>DOT Requirements</t>
  </si>
  <si>
    <t>Depreciable FF&amp;E</t>
  </si>
  <si>
    <t xml:space="preserve">Plan/Spec/Site Review </t>
  </si>
  <si>
    <t>Application</t>
  </si>
  <si>
    <t>Trailers/Site Office</t>
  </si>
  <si>
    <t>Communication (cell phones, radios)</t>
  </si>
  <si>
    <t>Cleaning (Site)</t>
  </si>
  <si>
    <t>Cleaning (Units)</t>
  </si>
  <si>
    <t>Insurance - Gen Liability</t>
  </si>
  <si>
    <t>Temporary Fencing/SWPPP</t>
  </si>
  <si>
    <t>Insurance - P&amp;P Bonds</t>
  </si>
  <si>
    <t>Insurance - Builder's Risk</t>
  </si>
  <si>
    <t>Itemized Ineligible Costs                    (enter description)</t>
  </si>
  <si>
    <t>Non-Construction Consultant Fees</t>
  </si>
  <si>
    <t>Required Ineligible Costs</t>
  </si>
  <si>
    <t>SCSHFDA Application/Allocation Fees*</t>
  </si>
  <si>
    <t>Potential Ineligible Costs</t>
  </si>
  <si>
    <t>Ineligible Transfer Tax</t>
  </si>
  <si>
    <t>Prorated Title and Recording (Acq/Reh)</t>
  </si>
  <si>
    <t>Total Ineligible Costs Excluding Land**</t>
  </si>
  <si>
    <t>TOTAL DEVT. COST</t>
  </si>
  <si>
    <t>Testing - Concrete</t>
  </si>
  <si>
    <t>Testing - Water/Sewer</t>
  </si>
  <si>
    <t>Testing - Soil</t>
  </si>
  <si>
    <t>Applicant Information:</t>
  </si>
  <si>
    <t>Development (cont.):</t>
  </si>
  <si>
    <t>Applicant Information (cont.):</t>
  </si>
  <si>
    <t>Site Control (Parcel 1):</t>
  </si>
  <si>
    <t>Site Control (Parcel 2, if needed):</t>
  </si>
  <si>
    <t>Development Cost Detail:</t>
  </si>
  <si>
    <t>Rent Limit Addendum:</t>
  </si>
  <si>
    <t>Enter Building Designations and Addresses as they should appear on the 8609s.</t>
  </si>
  <si>
    <t>Itemized Costs by Category:</t>
  </si>
  <si>
    <t>Bath Accessory- Basic (e.g., towel ring, towel bar, etc.)</t>
  </si>
  <si>
    <t>Misc. Equipment Connection (e.g., HVAC unit, etc.)</t>
  </si>
  <si>
    <t>Window Casing/Trim</t>
  </si>
  <si>
    <t>1st Floor - Joist /Truss  System</t>
  </si>
  <si>
    <t>Rubberized Flashing at Doors/Windows</t>
  </si>
  <si>
    <t>Remove/Dispose Gutters/Downspouts</t>
  </si>
  <si>
    <t>Demolish Interior/Exterior Door</t>
  </si>
  <si>
    <t>Suspended/Drop Ceiling incl. Grid- Complete</t>
  </si>
  <si>
    <t>Remove Suspended/Drop Ceiling incl. Grid- Complete</t>
  </si>
  <si>
    <t>Rough In Plumbing Per Fixture</t>
  </si>
  <si>
    <t>Bathtub &amp; Shower Combo- Fiberglass Standard</t>
  </si>
  <si>
    <t>Remove/Dispose of Toilet/Tub/Sink, etc.</t>
  </si>
  <si>
    <t>Remove/Dispose of Water Heater, etc.</t>
  </si>
  <si>
    <t>150 AMP Service Panel w/ breakers, meter &amp; mast, etc.</t>
  </si>
  <si>
    <t>200 AMP Service Panel w/ breakers, meter, mast, etc.</t>
  </si>
  <si>
    <t>Remove/Dispose of Light Fixture/Ceiling Fan</t>
  </si>
  <si>
    <t>Remove/Dispose of HVAC Unit/Air Handler/Furnace, etc.</t>
  </si>
  <si>
    <t>Flexible Ductwork System, Registers, etc.- ENTIRE UNIT</t>
  </si>
  <si>
    <t>Exterior Trim and Accessories</t>
  </si>
  <si>
    <t>Demolition of Existing Structures/Buildings</t>
  </si>
  <si>
    <t>http://www.schousing.com/Home/PartnerIncomeLimits</t>
  </si>
  <si>
    <t># 3+ Bedroom Units:</t>
  </si>
  <si>
    <t>`</t>
  </si>
  <si>
    <t>From Low Income Units</t>
  </si>
  <si>
    <t>Energy Star 15 SEER HVAC/Heat Pump- 2 Ton</t>
  </si>
  <si>
    <t xml:space="preserve"> duration of the extended use period.</t>
  </si>
  <si>
    <t xml:space="preserve"> This Application includes a notarized letter</t>
  </si>
  <si>
    <t xml:space="preserve"> affirming a knowing and voluntary waiver of the</t>
  </si>
  <si>
    <t xml:space="preserve"> right to request a qualified contract for the </t>
  </si>
  <si>
    <t xml:space="preserve"> No member of this Application's Development</t>
  </si>
  <si>
    <t xml:space="preserve"> Team has had an ownership interest in any </t>
  </si>
  <si>
    <t xml:space="preserve"> property that requested a qualified contract</t>
  </si>
  <si>
    <t>Provide proposal's assigned High School:</t>
  </si>
  <si>
    <t>Proposal located in SC School District:</t>
  </si>
  <si>
    <t>** Please include notarized letter behind this page of application</t>
  </si>
  <si>
    <t xml:space="preserve"> after September 18, 2019.</t>
  </si>
  <si>
    <t>Page 12</t>
  </si>
  <si>
    <t>Landscaping</t>
  </si>
  <si>
    <t>I certify that I have not been indicted, charged, convicted of or had a civil judgment rendered against me for a criminal offense in connection with obtaining, attempting to obtain, or performing a public transaction or contract, violation of Federal or State antitrust statutes or commission of embezzlement, theft, forgery, bribery, falsification or destruction of records, making false statements, or receiving stolen property. I further certify that I have not been debarred, suspended, proposed for debarment or suspension, declared ineligible or voluntarily excluded from any transactions or construction developments involving the use of any governmental funds, including but not limited to CDBG, RHS, Federal Home Loan Bank, HOME, National HTF, LIHTC, any state’s funds, etc.</t>
  </si>
  <si>
    <t>I certify that neither the owner nor any of its related entities or its officers, principals, shareholders or partners owes the South Carolina State Housing Finance and Development Authority (“Authority”) any unpaid fees or charges.</t>
  </si>
  <si>
    <t>I am responsible for ensuring that the proposed development consists or will consist of a qualified low-income building(s) as defined in section 42 of the Internal Revenue Code, as amended, and will satisfy all applicable requirements of federal tax law in the acquisition, rehabilitation, or construction and operation of the development to receive the Low-Income Housing Credit (“Credit” or “Credits”). I understand and agree that the development will be affirmatively marketed, and will be made available for occupancy by all persons regardless of race, national origin, religion, creed or sex, age, and handicap. I understand and agree to minimize the involuntary displacement of Low-Income Households, if applicable.</t>
  </si>
  <si>
    <t>I am responsible for all calculations and figures relating to the determination of the eligible basis of the building. I understand and agree that the amount of the Credit is calculated in reliance upon the figures that I submit as to eligible and qualified basis. I understand that my estimates and calculations as to the amount, if any, of Credit necessary for the development to achieve financial feasibility for the Credit period and the estimates and calculations made by the Authority as to the amount, if any, of Credit necessary for the development to achieve financial feasibility for the Credit period may reach different results. In the event of any disagreement as to the appropriate amount, if any, of Credit to be reserved or allocated to the development, I agree to be bound by the results of the estimates and calculations made by the Authority.</t>
  </si>
  <si>
    <t>I understand that the actual amount of Credit allocated may vary from the amount initially reserved due to: (a) the determination by the Authority as to the amount of Credit necessary for the financial feasibility of the development and its viability as a qualified Low-Income Housing Development; (b) revisions in the calculations of eligible and qualified basis as finally determined; (c) fluctuations in the prevailing Credit percentage; (d) availability of the Credit.</t>
  </si>
  <si>
    <t>I understand and agree that neither the Authority nor any of its individual directors, employees, members, officers or agents assumes any responsibility or makes any representations with respect to the feasibility or viability of the development, the availability of or the amount of the Credit, or the validity or propriety of the allocation of the Credit. Furthermore, neither the Authority nor any of its individual directors, employees, members, officers or agents makes any independent investigation as to the eligible and qualified basis and I understand and agree that any and all Credit awards or amounts are based solely on representations made by me.</t>
  </si>
  <si>
    <t>I understand that the requirements regarding the making of applications for the Credits and the terms of any reservation or allocation are subject to change at any time by federal or State law, federal or State regulations, or Authority procedures. I understand that the Authority may not notify me as to any federal or state law or regulations promulgated or to be promulgated. I understand and agree that it is my responsibility to seek the advice of my attorney, accountant or other tax adviser to ensure present and future compliance with all laws, regulations, or procedures which may affect my development or the units contained therein.</t>
  </si>
  <si>
    <t>I understand that reservations of Credits are not transferable. I further understand that any change in the makeup of the owner entity (general partner(s), partnership, individuals, etc.) applying for an allocation of Credits or in the location of the development will void any application that I have made or any reservation that I may receive as a result of such application.</t>
  </si>
  <si>
    <t>I certify that a true, exact, and complete copy of this application, including all supporting documentation enclosed herewith, has been provided to the tax attorney and tax accountant who provided the required attorney's opinions and accountant's opinions accompanying this application.</t>
  </si>
  <si>
    <t>I understand that any changes to the development made following initial submission of an application concerning the number and type of units/buildings, the development budget, or financial arrangements may result in a withdrawal of any Credit reservation or allocation. I hereby certify that I will submit any revisions with evidence to support any modifications and obtain Authority consent prior to finalizing such modifications.</t>
  </si>
  <si>
    <t>I understand and agree that, as a precondition to receiving an allocation of Credits, I shall meet certain conditions prior to allocation, shall pay all applicable fees, and shall impose restrictive covenants on the property in the form required by the Authority.</t>
  </si>
  <si>
    <t>I understand and agree that to the greatest extent feasible, opportunities for training and employment arising in connection with the planning and implementation of any development and contracts for work to be performed in connection with any development, including but not limited to, finance, planning, consulting, design architecture, marketing, building construction, property management or maintenance, will be made available and awarded to businesses which are owned in whole or in part by minority persons and/or women.</t>
  </si>
  <si>
    <t>I agree to pay such monitoring fees as the Authority may determine necessary. I understand and agree that this fee may increase during the compliance period or extended use period. I understand and agree that the record keeping and record retention requirements of the Internal Revenue Service will be met and maintained in the manner prescribed by the Authority. I understand and agree that compliance requirements are detailed in the Compliance Monitoring manual, and I understand that these requirements may change and I agree to any changes that the Authority may deem necessary. I understand and agree that any and all forms or documents provided by the Authority must be used in the manner prescribed, and agree that exceptions or substitutions may not be made without the Authority's express written consent.</t>
  </si>
  <si>
    <t>I understand and agree that my application for Credits, all attachments thereto, all correspondence relating to my application in particular or the Credit in general, Authority generated documents related to my application, and any and all information related to compliance or findings of noncompliance may be subject to a request for disclosure. I further understand and agree that my application for Credits and the attachments thereto may include taxpayer and return information as defined by the Internal Revenue Code and/or the Internal Revenue Service. I hereby expressly consent to the disclosure of such information. Furthermore, I expressly consent to the publication of my application, and all attachments thereto, on the Authority’s website.</t>
  </si>
  <si>
    <t>I understand that if the above are determined to be false, I may be subject to immediate suspension from all Authority programs. I understand that any misrepresentations in my application or supporting documentation may result in withdrawal of Credits by the Authority, my suspension or debarment from future program participation, the suspension or debarment of any related entities or its officers, principals, shareholders or partners, and notification to the Internal Revenue Service. Additionally, in the event the Authority withdraws a reservation or allocation of Credits, I agree to execute any agreements to return Credits in accordance with federal or state law or regulation or Authority procedures in the manner and time prescribed by the Authority.</t>
  </si>
  <si>
    <t>Page 16</t>
  </si>
  <si>
    <t>ID #</t>
  </si>
  <si>
    <r>
      <t xml:space="preserve">Check </t>
    </r>
    <r>
      <rPr>
        <b/>
        <u/>
        <sz val="10"/>
        <rFont val="Arial"/>
        <family val="2"/>
      </rPr>
      <t>all</t>
    </r>
    <r>
      <rPr>
        <u/>
        <sz val="10"/>
        <rFont val="Arial"/>
        <family val="2"/>
      </rPr>
      <t xml:space="preserve"> boxes that apply for this development:</t>
    </r>
  </si>
  <si>
    <t>Amount of HOME Funds per Unit:</t>
  </si>
  <si>
    <t>Other - Identify below</t>
  </si>
  <si>
    <t>Applying to be CHDO</t>
  </si>
  <si>
    <t>Senior/Junior Developers</t>
  </si>
  <si>
    <t>Senior</t>
  </si>
  <si>
    <t>Junior</t>
  </si>
  <si>
    <t xml:space="preserve">Group: </t>
  </si>
  <si>
    <r>
      <t xml:space="preserve">Do </t>
    </r>
    <r>
      <rPr>
        <b/>
        <sz val="10"/>
        <rFont val="Arial"/>
        <family val="2"/>
      </rPr>
      <t>not</t>
    </r>
    <r>
      <rPr>
        <sz val="10"/>
        <rFont val="Arial"/>
        <family val="2"/>
      </rPr>
      <t xml:space="preserve"> include income and expenses on this form attributable to the provision of services other than housing.</t>
    </r>
  </si>
  <si>
    <t xml:space="preserve">Capture Rate:  </t>
  </si>
  <si>
    <t xml:space="preserve">Market Advantage:  </t>
  </si>
  <si>
    <t xml:space="preserve">Approved Market Study Analyst:  </t>
  </si>
  <si>
    <t xml:space="preserve"> Management Entity:</t>
  </si>
  <si>
    <t xml:space="preserve"> General Contractor:</t>
  </si>
  <si>
    <t xml:space="preserve"> General Contractor License #:</t>
  </si>
  <si>
    <t xml:space="preserve"> Architect License #:</t>
  </si>
  <si>
    <t>Proposal will meet green and energy efficiency sustainable building requirements?</t>
  </si>
  <si>
    <t xml:space="preserve">  Enterprise's Enterprise Green Communities</t>
  </si>
  <si>
    <t xml:space="preserve">  US Green Building Council's LEED for Homes</t>
  </si>
  <si>
    <t xml:space="preserve">  Home Innovation Research Lab's National Green Building Standard - Bronze level or higher?</t>
  </si>
  <si>
    <t>Which certification?</t>
  </si>
  <si>
    <t xml:space="preserve">  Southface Energy Institute and Greater Atlanta Home Builders Association's Earthcraft</t>
  </si>
  <si>
    <t xml:space="preserve">Absorption/Lease-Up Period:  </t>
  </si>
  <si>
    <t>If I select to waive the Qualified Contract process, I am knowingly and voluntarily waiving the ability to request a Qualified Contract be presented to me at any time during the compliance period or extended use period.</t>
  </si>
  <si>
    <r>
      <t xml:space="preserve">Construction Cost Addendum Certification:  I certify that to the best of my knowledge all known relevant factors affecting the cost of construction have been taken into consideration in the preparation of this construction cost addendum. I have been provided a copy of the 2020 Qualified Allocation Plan and the estimated costs necessary to build the project in accordance with the Development Design Criteria have been incorporated into the addendum. I have been provided and have reviewed the plans and specifications.  I have been provided and have reviewed the geotechnical reports and the estimated costs for all recommendations have been incorporated into the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
If this is a New Construction application, I certify that I am an independent third party and that no conflict of interest exists with the owner, applicant or any principals involved in the development or financing of the proposed project. I understand that I will not be allowed to bid on the proposed project if awarded.  I certify that I have the appropriate credentials to prepare this construction cost addendum and that neither I nor the company(s) I work for have any financial interest in the proposed LIHTC application other than in the practice of our profession.   </t>
    </r>
    <r>
      <rPr>
        <sz val="8"/>
        <color indexed="8"/>
        <rFont val="Calibri"/>
        <family val="2"/>
      </rPr>
      <t xml:space="preserve">
     </t>
    </r>
    <r>
      <rPr>
        <sz val="11"/>
        <color indexed="8"/>
        <rFont val="Calibri"/>
        <family val="2"/>
      </rPr>
      <t xml:space="preserve">
The credentials of the preparer of the construction cost addendum must be submitted with the application. 
</t>
    </r>
  </si>
  <si>
    <t>I understand and agree that the Authority, at its discretion, may prohibit me, the owner or any of its related entities, officers, principals, shareholders, or partners from further participation in any Program administered by the Authority, on a permanent or probationary basis. Such prohibition may include, but is not limited to, entities or representatives.</t>
  </si>
  <si>
    <t>All pages of this application must be completed and the application certification page executed.  All required signatures must be originals. Faxes will not be accepted. The Authority reserves the right to determine whether any omission on a page of this application is material or non-material for purposes of the satisfaction of required criteria.</t>
  </si>
  <si>
    <t>All automations/calculations in this workbook are provided to assist the applicant in the submission process.  While Authority staff has taken steps to ensure the accuracy of the automations/calculations, the Authority does not guarantee the accuracy of these automations/calculations. It is the responsibility of the applicant to independently verify that the numbers and information in this application are accurate and properly represented.  Authority staff will also perform calculations independent of the application to verify the accuracy of the submitted information.</t>
  </si>
  <si>
    <r>
      <t xml:space="preserve">Attorney signature required for all application submissions </t>
    </r>
    <r>
      <rPr>
        <b/>
        <sz val="8"/>
        <rFont val="Arial"/>
        <family val="2"/>
      </rPr>
      <t>EXCEPT TAX EXEMPT BOND INITIAL APPLICATION</t>
    </r>
    <r>
      <rPr>
        <b/>
        <sz val="10"/>
        <rFont val="Arial"/>
        <family val="2"/>
      </rPr>
      <t>:</t>
    </r>
  </si>
  <si>
    <t>I hereby certify that I have reviewed this application and applicable documentation and have rendered the</t>
  </si>
  <si>
    <t>opinion letters dated</t>
  </si>
  <si>
    <t>application and the applicable documentation. I further certify that this document is an original or true copy which has not been altered.</t>
  </si>
  <si>
    <t xml:space="preserve">     based on the information contained in this</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</si>
  <si>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</si>
  <si>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</si>
  <si>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</si>
  <si>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</si>
  <si>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</si>
  <si>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</si>
  <si>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</si>
  <si>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</si>
  <si>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</si>
  <si>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</si>
  <si>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</si>
  <si>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</si>
  <si>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</si>
  <si>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</si>
  <si>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</si>
  <si>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</si>
  <si>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</si>
  <si>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</si>
  <si>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</si>
  <si>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</si>
  <si>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</si>
  <si>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</si>
  <si>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</si>
  <si>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</si>
  <si>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</si>
  <si>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</si>
  <si>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</si>
  <si>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</si>
  <si>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</si>
  <si>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</si>
  <si>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</si>
  <si>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</si>
  <si>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</si>
  <si>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</si>
  <si>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</si>
  <si>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</si>
  <si>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PA</t>
  </si>
  <si>
    <t>RI</t>
  </si>
  <si>
    <t>SD</t>
  </si>
  <si>
    <t>TN</t>
  </si>
  <si>
    <t>TX</t>
  </si>
  <si>
    <t>UT</t>
  </si>
  <si>
    <t>VT</t>
  </si>
  <si>
    <t>VA</t>
  </si>
  <si>
    <t>WA</t>
  </si>
  <si>
    <t>WV</t>
  </si>
  <si>
    <t>WI</t>
  </si>
  <si>
    <t>WY</t>
  </si>
  <si>
    <t>Mississippi</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</si>
  <si>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</si>
  <si>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</si>
  <si>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</si>
  <si>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</si>
  <si>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</si>
  <si>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</si>
  <si>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</si>
  <si>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</si>
  <si>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</si>
  <si>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</si>
  <si>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</si>
  <si>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</si>
  <si>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</si>
  <si>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</si>
  <si>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</si>
  <si>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</si>
  <si>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</si>
  <si>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</si>
  <si>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</si>
  <si>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</si>
  <si>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</si>
  <si>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</si>
  <si>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</si>
  <si>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</si>
  <si>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</si>
  <si>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</si>
  <si>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</si>
  <si>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</si>
  <si>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</si>
  <si>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</si>
  <si>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</si>
  <si>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</si>
  <si>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</si>
  <si>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</si>
  <si>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</si>
  <si>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</si>
  <si>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</si>
  <si>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</si>
  <si>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</si>
  <si>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</si>
  <si>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</si>
  <si>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</si>
  <si>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</si>
  <si>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</si>
  <si>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</si>
  <si>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</si>
  <si>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</si>
  <si>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</si>
  <si>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</si>
  <si>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StateName</t>
  </si>
  <si>
    <t>StA</t>
  </si>
  <si>
    <t>For Centroid</t>
  </si>
  <si>
    <t>For Main Entrance</t>
  </si>
  <si>
    <t>Vertex 1</t>
  </si>
  <si>
    <t>Vertex 2</t>
  </si>
  <si>
    <t>Vertex 3</t>
  </si>
  <si>
    <t>Vertex 4</t>
  </si>
  <si>
    <t>Vertex 5</t>
  </si>
  <si>
    <t>Vertex 6</t>
  </si>
  <si>
    <t>Section</t>
  </si>
  <si>
    <t>Cell</t>
  </si>
  <si>
    <t>Question</t>
  </si>
  <si>
    <t>Ord</t>
  </si>
  <si>
    <t>T</t>
  </si>
  <si>
    <t>Change</t>
  </si>
  <si>
    <t>Top</t>
  </si>
  <si>
    <t>O</t>
  </si>
  <si>
    <t>Site Control</t>
  </si>
  <si>
    <t>On what page of the marketing plan is this preference/outreach described?</t>
  </si>
  <si>
    <t>Development</t>
  </si>
  <si>
    <t>Dropdown</t>
  </si>
  <si>
    <t>Heated Sq. Ft</t>
  </si>
  <si>
    <t># of years assistance provided:</t>
  </si>
  <si>
    <t>Targeting</t>
  </si>
  <si>
    <t>Square Footage</t>
  </si>
  <si>
    <t>Market Study</t>
  </si>
  <si>
    <t>Utility Allowance</t>
  </si>
  <si>
    <t>Paid By</t>
  </si>
  <si>
    <t>LIU-Income</t>
  </si>
  <si>
    <t>MRU-Income</t>
  </si>
  <si>
    <t>Revenue or Non-Revenue</t>
  </si>
  <si>
    <t>Vacancy%</t>
  </si>
  <si>
    <t>Proforma</t>
  </si>
  <si>
    <t>Total Funds</t>
  </si>
  <si>
    <t>Total Annual Debt Service</t>
  </si>
  <si>
    <t>Other</t>
  </si>
  <si>
    <t>Other Desc</t>
  </si>
  <si>
    <t>Other HCC Desc</t>
  </si>
  <si>
    <t>Other Non-HCC Desc</t>
  </si>
  <si>
    <t>Total cost</t>
  </si>
  <si>
    <t>10-A</t>
  </si>
  <si>
    <t>10-G</t>
  </si>
  <si>
    <t>Development Type</t>
  </si>
  <si>
    <t>Cost Summary</t>
  </si>
  <si>
    <t>Apply to Development</t>
  </si>
  <si>
    <t>Development Cost Summary</t>
  </si>
  <si>
    <t>Ineligible Costs</t>
  </si>
  <si>
    <t>All NOT AVAILABLE</t>
  </si>
  <si>
    <t>Almost ALL NOT AVAILABLE</t>
  </si>
  <si>
    <t>Federal Funds Summary</t>
  </si>
  <si>
    <t>Are there any federal grants included in the funding sources?</t>
  </si>
  <si>
    <t>If yes, have the federal grants been removed from basis?</t>
  </si>
  <si>
    <t>Building Information</t>
  </si>
  <si>
    <t>Const Cost Addendum</t>
  </si>
  <si>
    <t>CCA</t>
  </si>
  <si>
    <t>Rent Limit Addendum</t>
  </si>
  <si>
    <t>RLA</t>
  </si>
  <si>
    <t>Unsure</t>
  </si>
  <si>
    <t>Initial Application</t>
  </si>
  <si>
    <t>Verification of 10% Expenditure</t>
  </si>
  <si>
    <t>Placed-In-Service</t>
  </si>
  <si>
    <t>Tax Exempt Bond</t>
  </si>
  <si>
    <t>Adaptive Reuse</t>
  </si>
  <si>
    <t>This Application includes a notarized letter</t>
  </si>
  <si>
    <t>No member of this Application's Development</t>
  </si>
  <si>
    <t>Total # of Low-Income Units:</t>
  </si>
  <si>
    <t>Special Needs Targeting:</t>
  </si>
  <si>
    <t>Group:</t>
  </si>
  <si>
    <t>List each Principal individually with his/her associated developments: (attach additional pages if necessary) (N/A for TEB)</t>
  </si>
  <si>
    <t>Developer Name:</t>
  </si>
  <si>
    <t>Co-Developer:</t>
  </si>
  <si>
    <t>Management Entity:</t>
  </si>
  <si>
    <t>Consultant:</t>
  </si>
  <si>
    <t>Tax Attorney:</t>
  </si>
  <si>
    <t>CPA Company:</t>
  </si>
  <si>
    <t>Architect Company:</t>
  </si>
  <si>
    <t>General Contractor:</t>
  </si>
  <si>
    <t>If yes, please list:</t>
  </si>
  <si>
    <t>If yes, what %?</t>
  </si>
  <si>
    <t>On the allocation date</t>
  </si>
  <si>
    <t>On the placed-in-service date (All TEB Applicants)</t>
  </si>
  <si>
    <t>Enterprise's Enterprise Green Communities</t>
  </si>
  <si>
    <t>Home Innovation Research Lab's National Green Building Standard - Bronze level or higher?</t>
  </si>
  <si>
    <t>Southface Energy Institute and Greater Atlanta Home Builders Association's Earthcraft</t>
  </si>
  <si>
    <t>US Green Building Council's LEED for Homes</t>
  </si>
  <si>
    <t># of Units (2 BR or less) =</t>
  </si>
  <si>
    <t># of Units (3 BR or more) =</t>
  </si>
  <si>
    <t># of Older Persons Units =</t>
  </si>
  <si>
    <t># of planned parking spaces =</t>
  </si>
  <si>
    <t># of Homeless/Transitional Beds =</t>
  </si>
  <si>
    <t>Will any tenants pay parking fees?</t>
  </si>
  <si>
    <t>If yes, explain the charges:</t>
  </si>
  <si>
    <t>Est. Utility Cost</t>
  </si>
  <si>
    <t>If yes, what was the date of allocation?</t>
  </si>
  <si>
    <t>If yes, is the development still under the initial LIHTC compliance period?</t>
  </si>
  <si>
    <t>If yes, what was the date of the bond issuance?</t>
  </si>
  <si>
    <t>If yes, is the development still under the initial Tax-Exempt Bond compliance period?</t>
  </si>
  <si>
    <t>If no, how many buildings are under control?</t>
  </si>
  <si>
    <t>How many buildings will be acquired?</t>
  </si>
  <si>
    <t>Is there currently any project-based rental assistance on the development?</t>
  </si>
  <si>
    <t>Section 8 vouchers or certificates</t>
  </si>
  <si>
    <t>HUD rental assistance.</t>
  </si>
  <si>
    <t>ID HUD type:</t>
  </si>
  <si>
    <t>RDA rental assistance</t>
  </si>
  <si>
    <t>If yes, how many units have project-based rental assistance?</t>
  </si>
  <si>
    <t>% of units:</t>
  </si>
  <si>
    <t>Will there be any project-based rental assistance if the proposed development is awarded tax credits?</t>
  </si>
  <si>
    <t>If yes, identify the type of project-based rental assistance:</t>
  </si>
  <si>
    <t>If yes, will the tenants be Temporarily relocated?</t>
  </si>
  <si>
    <t>If yes, what percentage?</t>
  </si>
  <si>
    <t>Will any low-income tenants be Permanently relocated?</t>
  </si>
  <si>
    <t>At least 20% of the rental units in this development will be rent restricted and occupied by individuals whose income is 50% or less of Area Median Income.</t>
  </si>
  <si>
    <t>At least 40% of the rental units in this development will be rent restricted and occupied by individuals whose income is 60% or less of Area Median Income.</t>
  </si>
  <si>
    <t>Deep rent skewing option as defined in Sec. 142 (d)(4)(B) of the Internal Revenue Code.</t>
  </si>
  <si>
    <t>Approved Market Study Analyst:</t>
  </si>
  <si>
    <t>Market Advantage:</t>
  </si>
  <si>
    <t>Capture Rate:</t>
  </si>
  <si>
    <t>Absorption/Lease-Up Period:</t>
  </si>
  <si>
    <t>Total Utility Allowance (round UP to the nearest dollar):</t>
  </si>
  <si>
    <t>Total Administrative</t>
  </si>
  <si>
    <t>Percent of EGI</t>
  </si>
  <si>
    <t>Total Operating</t>
  </si>
  <si>
    <t>Total Maintenance</t>
  </si>
  <si>
    <t>Total Taxes</t>
  </si>
  <si>
    <t>Total Annual Expenses</t>
  </si>
  <si>
    <t>Less Replacement Reserve</t>
  </si>
  <si>
    <t>Net Operating Income</t>
  </si>
  <si>
    <t>Source Name:</t>
  </si>
  <si>
    <t>Contact Telephone:</t>
  </si>
  <si>
    <t>If above is yes, what is the Amount?</t>
  </si>
  <si>
    <t>Existing Structures</t>
  </si>
  <si>
    <t>Subtotals</t>
  </si>
  <si>
    <t>On-Site Improvements</t>
  </si>
  <si>
    <t>Off-Site Improvements</t>
  </si>
  <si>
    <t>New Building</t>
  </si>
  <si>
    <t>Accessory Building</t>
  </si>
  <si>
    <t>General Requirements</t>
  </si>
  <si>
    <t>Contractor Profit</t>
  </si>
  <si>
    <t>Contractor Overhead</t>
  </si>
  <si>
    <t>Tap Fees</t>
  </si>
  <si>
    <t>Impact Fees</t>
  </si>
  <si>
    <t>Other HCC:</t>
  </si>
  <si>
    <t>Other Non-HCC:</t>
  </si>
  <si>
    <t>Architect Fees</t>
  </si>
  <si>
    <t>Attorney Fees</t>
  </si>
  <si>
    <t>CPA Certification Fees</t>
  </si>
  <si>
    <t>Development/Application Consultant Fees</t>
  </si>
  <si>
    <t>Construction Loan Costs</t>
  </si>
  <si>
    <t>Bond Premium</t>
  </si>
  <si>
    <t>TEB Cost of Issuance/Underwriters Discount</t>
  </si>
  <si>
    <t>Title &amp; Recording</t>
  </si>
  <si>
    <t>Appraisal</t>
  </si>
  <si>
    <t>Environmental Review</t>
  </si>
  <si>
    <t>Relocation Expense</t>
  </si>
  <si>
    <t>Rent Up Expense</t>
  </si>
  <si>
    <t>SC Housing Fees</t>
  </si>
  <si>
    <t>Partnership Organization</t>
  </si>
  <si>
    <t>Tax Opinion</t>
  </si>
  <si>
    <t>Developer Fee</t>
  </si>
  <si>
    <t>Operating Reserve</t>
  </si>
  <si>
    <t>100% Detached Single Family</t>
  </si>
  <si>
    <t>100% Duplex</t>
  </si>
  <si>
    <t>24 Units or Less</t>
  </si>
  <si>
    <t>HOPE VI Development</t>
  </si>
  <si>
    <t>100% Special Needs Housing</t>
  </si>
  <si>
    <t>Anticipated Annual Tax Credit Amount:</t>
  </si>
  <si>
    <t>Syndication Value Per Tax Credit Dollar:</t>
  </si>
  <si>
    <t>Expected Total Syndication Proceeds:</t>
  </si>
  <si>
    <t>a) Newly constructed and federally subsidized</t>
  </si>
  <si>
    <t>b) Newly constructed and not federally subsidized</t>
  </si>
  <si>
    <t>c) Existing building</t>
  </si>
  <si>
    <t>d) Section 42(e) rehabilitation expenditures federally subsidized</t>
  </si>
  <si>
    <t>e) Section 42(e) rehabilitation expenditures not federally subsidized</t>
  </si>
  <si>
    <t>f) Not federally subsidized by reason of 40-50 rule under Sec. 42(i)(2)(E)</t>
  </si>
  <si>
    <t>g) Allocation counting toward the 10% nonprofit requirement under Sec. 42(h)(5)</t>
  </si>
  <si>
    <t>Total Development Cost</t>
  </si>
  <si>
    <t>Less Cost of Land</t>
  </si>
  <si>
    <t>Less Portion of Federal Grant used to Finance</t>
  </si>
  <si>
    <t>* Less Ineligible Costs (itemize on pg. 14)</t>
  </si>
  <si>
    <t>Less Amount of Non-qualified Nonrecourse Financing</t>
  </si>
  <si>
    <t>Less Nonpaying Excess Portion of Higher Quality</t>
  </si>
  <si>
    <t>Less Historic Tax Credits (Residential Only)</t>
  </si>
  <si>
    <t>Total Eligible Basis</t>
  </si>
  <si>
    <t>Multiplied by Applicable Fraction</t>
  </si>
  <si>
    <t>QCT or DDA (basis boost)</t>
  </si>
  <si>
    <t>Total Qualified Basis</t>
  </si>
  <si>
    <t>HOME Funds (State)</t>
  </si>
  <si>
    <t>HOME Funds (Local Participating Jurisdiction)</t>
  </si>
  <si>
    <t>RHS Section 514, 515, or 516</t>
  </si>
  <si>
    <t>Other Federal Funding - Please identify:</t>
  </si>
  <si>
    <t>9% Tax Credit</t>
  </si>
  <si>
    <t>4% Tax Credit</t>
  </si>
  <si>
    <t>Placed-In-Service Date of the first building in the development:</t>
  </si>
  <si>
    <t>Placed-In-Service Date of the last building in the development:</t>
  </si>
  <si>
    <t>N/A</t>
  </si>
  <si>
    <t>501(c)(3) Bonds</t>
  </si>
  <si>
    <t>Created prior to "push"</t>
  </si>
  <si>
    <t>Text</t>
  </si>
  <si>
    <t>Rental Analysis</t>
  </si>
  <si>
    <t>InEmp</t>
  </si>
  <si>
    <t>Issue</t>
  </si>
  <si>
    <t>Custom-Yes</t>
  </si>
  <si>
    <t>Ownership</t>
  </si>
  <si>
    <t>Option</t>
  </si>
  <si>
    <t>Purchase Contract</t>
  </si>
  <si>
    <t>Proposed Acquisition Date</t>
  </si>
  <si>
    <t>Notes</t>
  </si>
  <si>
    <t>Contacts</t>
  </si>
  <si>
    <t>Development Costs</t>
  </si>
  <si>
    <t>Tab 1</t>
  </si>
  <si>
    <t xml:space="preserve"> Acq/Rehabilitation</t>
  </si>
  <si>
    <t>General</t>
  </si>
  <si>
    <t>HOME</t>
  </si>
  <si>
    <t>Employee Units:</t>
  </si>
  <si>
    <t>Y/N</t>
  </si>
  <si>
    <t>Acres:</t>
  </si>
  <si>
    <t>Control:</t>
  </si>
  <si>
    <t>Total Buildings:</t>
  </si>
  <si>
    <t>Tab 6</t>
  </si>
  <si>
    <t>Tab 2</t>
  </si>
  <si>
    <t>Utility Allowance Source</t>
  </si>
  <si>
    <t>Utilities Paid By</t>
  </si>
  <si>
    <t>Development Paid</t>
  </si>
  <si>
    <t>Tenant Paid</t>
  </si>
  <si>
    <t>LP Gas</t>
  </si>
  <si>
    <t>Natural Gas</t>
  </si>
  <si>
    <t>Heating</t>
  </si>
  <si>
    <t>Coal</t>
  </si>
  <si>
    <t>Space Heater</t>
  </si>
  <si>
    <t>Municipal</t>
  </si>
  <si>
    <t>Well</t>
  </si>
  <si>
    <t>Water/Sewer/Trash</t>
  </si>
  <si>
    <t>Lighting</t>
  </si>
  <si>
    <t>Cooking/Hot Water</t>
  </si>
  <si>
    <t>Source of Utility Allowance Calculation:</t>
  </si>
  <si>
    <t>Utility Allowance Information</t>
  </si>
  <si>
    <t>5-BR</t>
  </si>
  <si>
    <t>Baths</t>
  </si>
  <si>
    <t>Beds</t>
  </si>
  <si>
    <t>Gross Rent</t>
  </si>
  <si>
    <t>% AMGI</t>
  </si>
  <si>
    <t>Tab 7</t>
  </si>
  <si>
    <t>Common Use (Employee Occupied)</t>
  </si>
  <si>
    <t>HOME Assisted</t>
  </si>
  <si>
    <t>LIHTC Assisted</t>
  </si>
  <si>
    <t>Market Rate</t>
  </si>
  <si>
    <t>NHTF Assisted</t>
  </si>
  <si>
    <t>HTF Assisted</t>
  </si>
  <si>
    <t>TE Bond Assisted</t>
  </si>
  <si>
    <t>Section 8 Assisted</t>
  </si>
  <si>
    <t>Unit Restriction Type</t>
  </si>
  <si>
    <t>LI</t>
  </si>
  <si>
    <t>MR</t>
  </si>
  <si>
    <t>Units Rent and Income</t>
  </si>
  <si>
    <t>Advertising</t>
  </si>
  <si>
    <t>Legal</t>
  </si>
  <si>
    <t>Management Fees</t>
  </si>
  <si>
    <t>Management Payroll</t>
  </si>
  <si>
    <t>Annual Compliance Fees</t>
  </si>
  <si>
    <t>Office Supplies</t>
  </si>
  <si>
    <t>Management Payroll Taxes</t>
  </si>
  <si>
    <t>Licenses and Permits</t>
  </si>
  <si>
    <t>Fuel</t>
  </si>
  <si>
    <t>Electrical</t>
  </si>
  <si>
    <t>Water and Sewer</t>
  </si>
  <si>
    <t>Natural gas</t>
  </si>
  <si>
    <t>Extermination</t>
  </si>
  <si>
    <t>Maintenance Payroll Taxes</t>
  </si>
  <si>
    <t>Decorating</t>
  </si>
  <si>
    <t>Maintenance Payroll</t>
  </si>
  <si>
    <t>Fixed Expenses</t>
  </si>
  <si>
    <t>Replacement Reserves</t>
  </si>
  <si>
    <t>Capital Replacement Reserves</t>
  </si>
  <si>
    <t>Total Fixed Expenses</t>
  </si>
  <si>
    <t>Finance Type:</t>
  </si>
  <si>
    <t>Demolition Clearance</t>
  </si>
  <si>
    <t>Improvements</t>
  </si>
  <si>
    <t>Accessory Structures</t>
  </si>
  <si>
    <t>Architect Fee Design</t>
  </si>
  <si>
    <t>Architect Fee Construction Supervision</t>
  </si>
  <si>
    <t>Engineering Fees</t>
  </si>
  <si>
    <t>Survey</t>
  </si>
  <si>
    <t>Real Estate Attorney Fees</t>
  </si>
  <si>
    <t>Tax Attorney Fees</t>
  </si>
  <si>
    <t>Accountant</t>
  </si>
  <si>
    <t>Green Certification</t>
  </si>
  <si>
    <t>Professional Fees</t>
  </si>
  <si>
    <t xml:space="preserve">Construction Loan Origination Fee </t>
  </si>
  <si>
    <t>Construction Loan Interest Paid</t>
  </si>
  <si>
    <t>Construction Loan Legal Fees</t>
  </si>
  <si>
    <t>Construction Loan Credit Report</t>
  </si>
  <si>
    <t xml:space="preserve">Constructions Loan Title &amp; Recording Costs </t>
  </si>
  <si>
    <t>Inspection Fees</t>
  </si>
  <si>
    <t xml:space="preserve">Other Interim Financing Costs </t>
  </si>
  <si>
    <t xml:space="preserve">Construction Insurance </t>
  </si>
  <si>
    <t xml:space="preserve">Performance Bond Premium </t>
  </si>
  <si>
    <t xml:space="preserve">Construction Period Taxes </t>
  </si>
  <si>
    <t>Tap Fees and Impact Fees</t>
  </si>
  <si>
    <t>Permitting Fees</t>
  </si>
  <si>
    <t xml:space="preserve">Other Construction Interim </t>
  </si>
  <si>
    <t>Construction Interim Costs</t>
  </si>
  <si>
    <t xml:space="preserve">Credit Enhancement </t>
  </si>
  <si>
    <t>Permanent Loan Title &amp; Recording</t>
  </si>
  <si>
    <t>Counsels Fee</t>
  </si>
  <si>
    <t>Lenders Counsel Fee</t>
  </si>
  <si>
    <t>Appraisal Fees</t>
  </si>
  <si>
    <t xml:space="preserve">Credit Report </t>
  </si>
  <si>
    <t>Mortgage Broker Fees</t>
  </si>
  <si>
    <t>Underwriter Discount</t>
  </si>
  <si>
    <t>Feasibility Study</t>
  </si>
  <si>
    <t>Tax Credit Fees</t>
  </si>
  <si>
    <t>Compliance Fees</t>
  </si>
  <si>
    <t>Cost Certification</t>
  </si>
  <si>
    <t>Tenant Relocation Costs</t>
  </si>
  <si>
    <t>Soil Testing</t>
  </si>
  <si>
    <t>Physical Needs Assessment</t>
  </si>
  <si>
    <t>Marketing</t>
  </si>
  <si>
    <t>Organizational Expenses</t>
  </si>
  <si>
    <t>Bridge Loan Fees</t>
  </si>
  <si>
    <t>Syndication Fees</t>
  </si>
  <si>
    <t>Developer Overhead</t>
  </si>
  <si>
    <t>Project Consultant Fee</t>
  </si>
  <si>
    <t>Developer Fees</t>
  </si>
  <si>
    <t>Project Reserves</t>
  </si>
  <si>
    <t>Boolean</t>
  </si>
  <si>
    <t>Control Type</t>
  </si>
  <si>
    <t>Changed</t>
  </si>
  <si>
    <t>Corrected</t>
  </si>
  <si>
    <t>Deleted</t>
  </si>
  <si>
    <t>Number</t>
  </si>
  <si>
    <t>Auto</t>
  </si>
  <si>
    <t>Autocalculated</t>
  </si>
  <si>
    <t>Manually Create</t>
  </si>
  <si>
    <t>For Centroid-Latitude</t>
  </si>
  <si>
    <t>For Centroid-Longitude</t>
  </si>
  <si>
    <t>Garden Apartment</t>
  </si>
  <si>
    <t xml:space="preserve">Permanent Loan Origination Fee </t>
  </si>
  <si>
    <t xml:space="preserve">     Other Construction Costs</t>
  </si>
  <si>
    <t>*List Other Hard Construction Costs:</t>
  </si>
  <si>
    <t>*List Other Non-Hard Construction Costs:</t>
  </si>
  <si>
    <t>Other Construction Costs (10-A)</t>
  </si>
  <si>
    <t>General Requirements (10-G)</t>
  </si>
  <si>
    <t>Environmental Study (10-A)</t>
  </si>
  <si>
    <t>Off-Site Improvements (10-A)</t>
  </si>
  <si>
    <t>Other Non-Hard Construction Costs*</t>
  </si>
  <si>
    <t>Other Hard Construction Costs**</t>
  </si>
  <si>
    <t>Decimal</t>
  </si>
  <si>
    <t>DataType</t>
  </si>
  <si>
    <t>?Manually Create</t>
  </si>
  <si>
    <t>Project Information</t>
  </si>
  <si>
    <t>Rental Assistance</t>
  </si>
  <si>
    <t>Project Name and Address</t>
  </si>
  <si>
    <t>HOME Program Information</t>
  </si>
  <si>
    <t>Development Team</t>
  </si>
  <si>
    <t>?</t>
  </si>
  <si>
    <t>Set-Aside Election</t>
  </si>
  <si>
    <t>HUD Someone</t>
  </si>
  <si>
    <t>EMPSection</t>
  </si>
  <si>
    <t>Conversion</t>
  </si>
  <si>
    <t>Known Issue</t>
  </si>
  <si>
    <t>Manager</t>
  </si>
  <si>
    <t>803-555-1111</t>
  </si>
  <si>
    <t>Consultant</t>
  </si>
  <si>
    <t>803-555-2222</t>
  </si>
  <si>
    <t>TaxAtt</t>
  </si>
  <si>
    <t>803-555-3333</t>
  </si>
  <si>
    <t>Architect</t>
  </si>
  <si>
    <t>803-555-4444</t>
  </si>
  <si>
    <t>GC</t>
  </si>
  <si>
    <t>803-555-5555</t>
  </si>
  <si>
    <t>Con</t>
  </si>
  <si>
    <t>Arc</t>
  </si>
  <si>
    <t>Building Acquisition</t>
  </si>
  <si>
    <t>Figure Out</t>
  </si>
  <si>
    <t>Tab 4</t>
  </si>
  <si>
    <t>Foundation Type</t>
  </si>
  <si>
    <t>Foundation Type:</t>
  </si>
  <si>
    <t>Foudation Type</t>
  </si>
  <si>
    <t>Other Describe Below</t>
  </si>
  <si>
    <t>Federal</t>
  </si>
  <si>
    <t>Conventional</t>
  </si>
  <si>
    <t>Local Government</t>
  </si>
  <si>
    <t>Tab 9</t>
  </si>
  <si>
    <t>Finance Type</t>
  </si>
  <si>
    <t>Description</t>
  </si>
  <si>
    <t>Emphasys</t>
  </si>
  <si>
    <t>Loan, Forgivable</t>
  </si>
  <si>
    <t>Converting</t>
  </si>
  <si>
    <t>Source Amount</t>
  </si>
  <si>
    <t>Development Number</t>
  </si>
  <si>
    <t>SC-21001</t>
  </si>
  <si>
    <t>General Version</t>
  </si>
  <si>
    <t>Paste123-Mapping</t>
  </si>
  <si>
    <t>If family units</t>
  </si>
  <si>
    <t>If older 55+</t>
  </si>
  <si>
    <t>if elderly 62+</t>
  </si>
  <si>
    <t>If SRO</t>
  </si>
  <si>
    <t>If 3+ BRs</t>
  </si>
  <si>
    <t>Acq/Rehab</t>
  </si>
  <si>
    <t>Number of Buildings</t>
  </si>
  <si>
    <t>Worked</t>
  </si>
  <si>
    <t>Repairs</t>
  </si>
  <si>
    <t>State Government</t>
  </si>
  <si>
    <t xml:space="preserve">   Tax Credit Fees (SC Housing Fees)</t>
  </si>
  <si>
    <t>Electric and/or Natural Gas Base Charge</t>
  </si>
  <si>
    <t>Unit Type(s):</t>
  </si>
  <si>
    <t>Energy Star?</t>
  </si>
  <si>
    <t>1st type:</t>
  </si>
  <si>
    <t>2nd type:</t>
  </si>
  <si>
    <t>(if applicable)</t>
  </si>
  <si>
    <t xml:space="preserve">      Tap Fees and Impact Fees</t>
  </si>
  <si>
    <t>Other Admin. Expenses</t>
  </si>
  <si>
    <t>Other Maintenance Expenses</t>
  </si>
  <si>
    <t>Other Operating Expenses</t>
  </si>
  <si>
    <t>Other Fixed Expenses</t>
  </si>
  <si>
    <t>Total Other Maintenance Expenses</t>
  </si>
  <si>
    <t>Rationale:</t>
  </si>
  <si>
    <t>Other Expense Detail and Rationale:</t>
  </si>
  <si>
    <t>Permanent Financing Sources</t>
  </si>
  <si>
    <t>%AMGI</t>
  </si>
  <si>
    <t>Restriction Type</t>
  </si>
  <si>
    <t>Code</t>
  </si>
  <si>
    <t>F1.8 W1.14</t>
  </si>
  <si>
    <t>OMG</t>
  </si>
  <si>
    <t>Base Amount</t>
  </si>
  <si>
    <t>Source of Utility Allowance</t>
  </si>
  <si>
    <t>Unit Type 1</t>
  </si>
  <si>
    <t>Unit Type 2</t>
  </si>
  <si>
    <t>Income Averaging</t>
  </si>
  <si>
    <t>Additional Monthly Income Per Unit</t>
  </si>
  <si>
    <t>Unit 1st Type</t>
  </si>
  <si>
    <t>Unit 2nd Type</t>
  </si>
  <si>
    <t>State Tax Credit</t>
  </si>
  <si>
    <t xml:space="preserve"> Income averaging option as defined in Section 42(g)(1)(C) of the Internal Revenue Code.</t>
  </si>
  <si>
    <t xml:space="preserve"> Must be a minimum of $40,000 per unit or the</t>
  </si>
  <si>
    <t xml:space="preserve"> Assessment, if greater.  In addition, at least $20,000</t>
  </si>
  <si>
    <t>F-1.9-12 W-1.15</t>
  </si>
  <si>
    <t>Nope</t>
  </si>
  <si>
    <t>Work/Fail</t>
  </si>
  <si>
    <t>F1.1</t>
  </si>
  <si>
    <t>F1.13</t>
  </si>
  <si>
    <t>W1.12</t>
  </si>
  <si>
    <t>W1.13</t>
  </si>
  <si>
    <t>W1.14</t>
  </si>
  <si>
    <t>SC-21002</t>
  </si>
  <si>
    <t>220.01</t>
  </si>
  <si>
    <t>4</t>
  </si>
  <si>
    <t>Architect@test.com</t>
  </si>
  <si>
    <t>Consultant@test.com</t>
  </si>
  <si>
    <t>GC@test.com</t>
  </si>
  <si>
    <t>4345353</t>
  </si>
  <si>
    <t>42445354</t>
  </si>
  <si>
    <t>23</t>
  </si>
  <si>
    <t>12</t>
  </si>
  <si>
    <t>1.2</t>
  </si>
  <si>
    <t>Kim Wilbourne</t>
  </si>
  <si>
    <t>803-896-9083</t>
  </si>
  <si>
    <t>taxcreditquestions@schousing.com</t>
  </si>
  <si>
    <t># Supportive Housing Units:</t>
  </si>
  <si>
    <t># Supportive Housing Targeting:</t>
  </si>
  <si>
    <t>Was the land donated?</t>
  </si>
  <si>
    <t xml:space="preserve"> 100% Supportive Housing (identify type below)</t>
  </si>
  <si>
    <t xml:space="preserve">Expected Total Syndication Proceeds: </t>
  </si>
  <si>
    <t xml:space="preserve">Anticipated Annual Federal Tax Credit Amount: </t>
  </si>
  <si>
    <t xml:space="preserve">Syndication Value Per Federal Tax Credit Dollar: </t>
  </si>
  <si>
    <t xml:space="preserve">State Anticipated Annual State Tax Credit Amount: </t>
  </si>
  <si>
    <t xml:space="preserve">Syndication Value Per State Tax Credit Dollar: </t>
  </si>
  <si>
    <t>Syndicator:</t>
  </si>
  <si>
    <t xml:space="preserve"> Name of Fund:</t>
  </si>
  <si>
    <t xml:space="preserve"> Syndicator:</t>
  </si>
  <si>
    <t>Federal Tax Credit Syndicator Information:</t>
  </si>
  <si>
    <t>State Tax Credit Syndicator Information:</t>
  </si>
  <si>
    <t>Total Reserves</t>
  </si>
  <si>
    <t>Ttl Beds</t>
  </si>
  <si>
    <t>Ttl SqFt</t>
  </si>
  <si>
    <t>Ttl Inc</t>
  </si>
  <si>
    <t>Proposed Monthly Rent*</t>
  </si>
  <si>
    <t>Maximum Allowable Rent</t>
  </si>
  <si>
    <t>Assistance Type</t>
  </si>
  <si>
    <t>Total Annual Income =</t>
  </si>
  <si>
    <t>Longitude:</t>
  </si>
  <si>
    <r>
      <t xml:space="preserve">Coordinates for development </t>
    </r>
    <r>
      <rPr>
        <b/>
        <sz val="10"/>
        <rFont val="Arial"/>
        <family val="2"/>
      </rPr>
      <t>centroid</t>
    </r>
    <r>
      <rPr>
        <sz val="10"/>
        <rFont val="Arial"/>
        <family val="2"/>
      </rPr>
      <t xml:space="preserve"> to the 5th decimal place:</t>
    </r>
  </si>
  <si>
    <t>Latitude:</t>
  </si>
  <si>
    <t>Site Control (Parcel 3, if needed):</t>
  </si>
  <si>
    <t xml:space="preserve">Y, N, N/A </t>
  </si>
  <si>
    <t xml:space="preserve"># of Units (1 BR or less) = </t>
  </si>
  <si>
    <t xml:space="preserve"> x 1 = </t>
  </si>
  <si>
    <t>Local jurisdiction requires less?</t>
  </si>
  <si>
    <t xml:space="preserve"># of Units (2 BR) = </t>
  </si>
  <si>
    <t xml:space="preserve"> 24 Units or Less (Rehab Only)</t>
  </si>
  <si>
    <t>Application Information:</t>
  </si>
  <si>
    <t>Application Type</t>
  </si>
  <si>
    <t xml:space="preserve"> 4 % TC with Local Issuer</t>
  </si>
  <si>
    <t xml:space="preserve"> 4 % Tax Credit</t>
  </si>
  <si>
    <t xml:space="preserve">Total Utility Allowance (rounded Up to the nearest dollar): </t>
  </si>
  <si>
    <r>
      <t xml:space="preserve">Utility Allowance (round total of these </t>
    </r>
    <r>
      <rPr>
        <u/>
        <sz val="10"/>
        <rFont val="Arial"/>
        <family val="2"/>
      </rPr>
      <t>up</t>
    </r>
    <r>
      <rPr>
        <sz val="10"/>
        <rFont val="Arial"/>
        <family val="2"/>
      </rPr>
      <t xml:space="preserve"> to the nearest dollar):</t>
    </r>
  </si>
  <si>
    <t>excess/(deficit) =</t>
  </si>
  <si>
    <t>Construction Type</t>
  </si>
  <si>
    <t>Garden 3 + story</t>
  </si>
  <si>
    <t>Townhouse</t>
  </si>
  <si>
    <t>Garden 1-2 story</t>
  </si>
  <si>
    <t>Detached SF</t>
  </si>
  <si>
    <t>Total bedrooms =</t>
  </si>
  <si>
    <t>Annual $ / Unit</t>
  </si>
  <si>
    <t>Monthly $ / Unit</t>
  </si>
  <si>
    <t>Totals:</t>
  </si>
  <si>
    <t>Development Targeting</t>
  </si>
  <si>
    <r>
      <t>The Authority will allow the applicant to petition the Authority on the fifth anniversary date of the placed-in-service date and every five years thereafter, to waive the special targeting of 50% of median income and increase the targeting to 60% of median income (provided the owner/applicant chose the 40/60 election) if (a) the development has had at least a two year history of vacancies averaging at least 20% which can be evidenced to the Authority through project audits and/or (b) the Applicant can demonstrate that other conditions exist which threaten the economic viability of the development.</t>
    </r>
    <r>
      <rPr>
        <b/>
        <sz val="10"/>
        <rFont val="Arial"/>
        <family val="2"/>
      </rPr>
      <t xml:space="preserve"> The Authority may grant or refuse any waiver requested in its sole discretion.</t>
    </r>
  </si>
  <si>
    <t>Unit Details and Proposed Development Income:</t>
  </si>
  <si>
    <t>Other Taxes (7-A)</t>
  </si>
  <si>
    <t>Other Operating (7-A)</t>
  </si>
  <si>
    <t>Other Admin. Expenses (7-A)</t>
  </si>
  <si>
    <t>Other Maintenance (7-A)</t>
  </si>
  <si>
    <t>Page 7-A</t>
  </si>
  <si>
    <t>Environmental Study (9-A)</t>
  </si>
  <si>
    <t>Other Construction Costs (9-A)</t>
  </si>
  <si>
    <t>General Requirements (9-G)</t>
  </si>
  <si>
    <t>Off-Site Improvements (9-A)</t>
  </si>
  <si>
    <r>
      <t xml:space="preserve">on </t>
    </r>
    <r>
      <rPr>
        <b/>
        <sz val="10"/>
        <rFont val="Arial"/>
        <family val="2"/>
      </rPr>
      <t>page 9</t>
    </r>
    <r>
      <rPr>
        <sz val="10"/>
        <rFont val="Arial"/>
        <family val="2"/>
      </rPr>
      <t xml:space="preserve"> of this application. Blank lines are for use in the event that the required cost category is unlisted.</t>
    </r>
  </si>
  <si>
    <t>Page 9-G</t>
  </si>
  <si>
    <t>Market Study Findings</t>
  </si>
  <si>
    <t>*This column will be the reference for annual rental income calculation Tab 7 for LI and/or MR units.</t>
  </si>
  <si>
    <t>Total Residential Sqft =</t>
  </si>
  <si>
    <t>Total LI Units =</t>
  </si>
  <si>
    <t>Total MR Units =</t>
  </si>
  <si>
    <t>Total Common Sqft:</t>
  </si>
  <si>
    <t>Total Non-Heated Sqft:</t>
  </si>
  <si>
    <t>LI Unit Percentage =</t>
  </si>
  <si>
    <t>Total LI Sqft =</t>
  </si>
  <si>
    <t>Total MR Sqft =</t>
  </si>
  <si>
    <t>LI Sqft Percentage =</t>
  </si>
  <si>
    <r>
      <t xml:space="preserve">Provide the amount of each of the costs listed below to populate the Total Development Cost Schedule on </t>
    </r>
    <r>
      <rPr>
        <b/>
        <sz val="10"/>
        <rFont val="Arial"/>
        <family val="2"/>
      </rPr>
      <t>page 9</t>
    </r>
    <r>
      <rPr>
        <sz val="10"/>
        <rFont val="Arial"/>
        <family val="2"/>
      </rPr>
      <t xml:space="preserve"> of this application.</t>
    </r>
  </si>
  <si>
    <t>Page 9-A</t>
  </si>
  <si>
    <r>
      <t xml:space="preserve">* Ineligible costs </t>
    </r>
    <r>
      <rPr>
        <b/>
        <u/>
        <sz val="10"/>
        <rFont val="Arial"/>
        <family val="2"/>
      </rPr>
      <t>must</t>
    </r>
    <r>
      <rPr>
        <b/>
        <sz val="10"/>
        <rFont val="Arial"/>
        <family val="2"/>
      </rPr>
      <t xml:space="preserve"> be itemized on page 12 of this application.</t>
    </r>
  </si>
  <si>
    <r>
      <t xml:space="preserve">** The totals listed here must match the ineligible costs in the Development Cost Summary on </t>
    </r>
    <r>
      <rPr>
        <b/>
        <sz val="10"/>
        <rFont val="Arial"/>
        <family val="2"/>
      </rPr>
      <t>page 11</t>
    </r>
    <r>
      <rPr>
        <sz val="10"/>
        <rFont val="Arial"/>
        <family val="2"/>
      </rPr>
      <t>.</t>
    </r>
  </si>
  <si>
    <r>
      <t xml:space="preserve">on </t>
    </r>
    <r>
      <rPr>
        <b/>
        <sz val="10"/>
        <rFont val="Arial"/>
        <family val="2"/>
      </rPr>
      <t>page 11</t>
    </r>
    <r>
      <rPr>
        <sz val="10"/>
        <rFont val="Arial"/>
        <family val="2"/>
      </rPr>
      <t xml:space="preserve"> of this application.  Blank lines are for use in the event that the required cost category is unlisted.</t>
    </r>
  </si>
  <si>
    <t>Total Development Sqft =</t>
  </si>
  <si>
    <t>CBI Proposed Cost Addendum</t>
  </si>
  <si>
    <t>Erosion Control</t>
  </si>
  <si>
    <t>Import/Export</t>
  </si>
  <si>
    <t>Water Meters, not including tap &amp; Impact fees</t>
  </si>
  <si>
    <t>Sanitary Sewer Lift Station</t>
  </si>
  <si>
    <t>Heavy Duty Paving - Stone Base &amp; Asphalt</t>
  </si>
  <si>
    <t>Landscaping, Hardscaping &amp; Amenities</t>
  </si>
  <si>
    <t>Irrigation</t>
  </si>
  <si>
    <t>Monument Sign</t>
  </si>
  <si>
    <t>Gazebo</t>
  </si>
  <si>
    <t>Mail Center</t>
  </si>
  <si>
    <t>Benches</t>
  </si>
  <si>
    <t>Bike Racks</t>
  </si>
  <si>
    <t>Playground, Complete</t>
  </si>
  <si>
    <t>Tot Lot, Complete</t>
  </si>
  <si>
    <t>Fencing, Temporary</t>
  </si>
  <si>
    <t>Fencing, Permanent</t>
  </si>
  <si>
    <t>Demolition of Fencing</t>
  </si>
  <si>
    <t>Concrete</t>
  </si>
  <si>
    <t>Concrete Footings, complete</t>
  </si>
  <si>
    <t>Termite Pretreatment</t>
  </si>
  <si>
    <t>Concrete SOG Porches</t>
  </si>
  <si>
    <t>Elevated Porch concrete &amp; waterproofing</t>
  </si>
  <si>
    <t>Elevated Breezeways &amp; Landings Concrete</t>
  </si>
  <si>
    <t>Gypcrete Flooring</t>
  </si>
  <si>
    <t>Masonry Steps</t>
  </si>
  <si>
    <t>RISER</t>
  </si>
  <si>
    <t>Per RISER</t>
  </si>
  <si>
    <t>Fully enclosed Stairs &amp; Rails, non-galvanized</t>
  </si>
  <si>
    <t>Exterior Stairs &amp; rails, galvanized</t>
  </si>
  <si>
    <t>Lintels, galvanized</t>
  </si>
  <si>
    <t>Elevator Steel, (beam, ladder, grate)</t>
  </si>
  <si>
    <t>Deck Joists System</t>
  </si>
  <si>
    <t>Gypsum/Fire Rated Wall Sheathing</t>
  </si>
  <si>
    <t>Framing Hardware</t>
  </si>
  <si>
    <t>Framing Labor</t>
  </si>
  <si>
    <t>Base Molding/Trim</t>
  </si>
  <si>
    <t>Crown Molding/Trim</t>
  </si>
  <si>
    <t>Chair Rail/Trim</t>
  </si>
  <si>
    <t>Stair Rail/Trim</t>
  </si>
  <si>
    <t>Interior Trim Labor</t>
  </si>
  <si>
    <t>Roofing &amp; Gutters</t>
  </si>
  <si>
    <t>New Roof- Asphalt Shingles/Felt/Accessories</t>
  </si>
  <si>
    <t>Metal Roofing</t>
  </si>
  <si>
    <t>Gutters &amp; Downspouts</t>
  </si>
  <si>
    <t>Tie in Roof Drains Underground</t>
  </si>
  <si>
    <t>Gutters Covers (no flat mesh)</t>
  </si>
  <si>
    <t>Remove/Dispose existing roofing &amp; felt</t>
  </si>
  <si>
    <t>Siding / Soffit / Fascia</t>
  </si>
  <si>
    <t>Vinyl or Cement Fiber Soffit</t>
  </si>
  <si>
    <t>Vinyl Railing</t>
  </si>
  <si>
    <t>Screened in Porch Trim</t>
  </si>
  <si>
    <t>Remove/Dispose  Siding</t>
  </si>
  <si>
    <t>Doors &amp; Windows</t>
  </si>
  <si>
    <t>Attic Access Door</t>
  </si>
  <si>
    <t xml:space="preserve">Patio Door </t>
  </si>
  <si>
    <t>Vinyl Energy Star Window</t>
  </si>
  <si>
    <t>Remove/Replace Existing Window</t>
  </si>
  <si>
    <t>Drywall / Acoustics/Paint</t>
  </si>
  <si>
    <t>Exterior Painting Siding</t>
  </si>
  <si>
    <t>Flooring &amp; Tile</t>
  </si>
  <si>
    <t>Vinyl Plank Flooring</t>
  </si>
  <si>
    <t>Ceramic Tile Flooring</t>
  </si>
  <si>
    <t>Ceramic Wall Tile</t>
  </si>
  <si>
    <t>Repair/Replace Wood Flooring</t>
  </si>
  <si>
    <t>Repair/Replace Ceramic Tile</t>
  </si>
  <si>
    <t>Hardware and Accessories</t>
  </si>
  <si>
    <t>Weighted Shower Curtain</t>
  </si>
  <si>
    <t>Fire Extinguishers, Stove</t>
  </si>
  <si>
    <t>Fire Extinguishers, Units</t>
  </si>
  <si>
    <t>Fire Extinguishers, Large with Cabinets</t>
  </si>
  <si>
    <t>Door Hardware</t>
  </si>
  <si>
    <t>Wire Shelving</t>
  </si>
  <si>
    <t>Unit Signage</t>
  </si>
  <si>
    <t>Building Signage</t>
  </si>
  <si>
    <t>Remove Medicine Cabinet or Mirror</t>
  </si>
  <si>
    <t>Cabinets, Appliances &amp; Furnishings</t>
  </si>
  <si>
    <t>Kitchen Cabinets &amp; Plam Tops</t>
  </si>
  <si>
    <t>Bathroom Vanities &amp; Plam Tops</t>
  </si>
  <si>
    <t>Granite Tops</t>
  </si>
  <si>
    <t>Kitchen Appliances</t>
  </si>
  <si>
    <t>Unit Washers &amp; Dryers</t>
  </si>
  <si>
    <t>PAIR</t>
  </si>
  <si>
    <t>Per PAIR</t>
  </si>
  <si>
    <t>Blinds</t>
  </si>
  <si>
    <t>Remove Cabinets &amp; Tops</t>
  </si>
  <si>
    <t>Remove Appliances</t>
  </si>
  <si>
    <t>Elevators</t>
  </si>
  <si>
    <t>Elevator, Stretcher Ready</t>
  </si>
  <si>
    <t>ADA Platform Lift</t>
  </si>
  <si>
    <t>Stair Lift</t>
  </si>
  <si>
    <t>Low Voltage Systems</t>
  </si>
  <si>
    <t>Fire Alarm System</t>
  </si>
  <si>
    <t>Cable/Tele prewire</t>
  </si>
  <si>
    <t>Access/Entry System</t>
  </si>
  <si>
    <t>Camera System</t>
  </si>
  <si>
    <t>Landscaping &amp; Amenities</t>
  </si>
  <si>
    <t>Hardware &amp; Accessories</t>
  </si>
  <si>
    <t>Cabinets &amp; Appliances</t>
  </si>
  <si>
    <t>Elevators/Lifts</t>
  </si>
  <si>
    <t>Y</t>
  </si>
  <si>
    <t>yy.yyyyy</t>
  </si>
  <si>
    <t>xx.xxxxx</t>
  </si>
  <si>
    <t>N</t>
  </si>
  <si>
    <t xml:space="preserve">  High Performance Building Council of the BIA of Central SC, Certified High Performance (CHiP) HOME Program</t>
  </si>
  <si>
    <t>Zan Zettler</t>
  </si>
  <si>
    <t>803-896-9196</t>
  </si>
  <si>
    <t>TaxExemptBondProgram@schousing.com</t>
  </si>
  <si>
    <t>For the Tax Credit Application:</t>
  </si>
  <si>
    <t>For the Tax Exempt Bond Application:</t>
  </si>
  <si>
    <t>Low-Income Housing Tax Credit / Tax Exempt Bond Application</t>
  </si>
  <si>
    <t>For year: 2022</t>
  </si>
  <si>
    <t>Site Retaining Walls &amp; Fall Protection</t>
  </si>
  <si>
    <t>Nurse Call System</t>
  </si>
  <si>
    <t>Purchase Option</t>
  </si>
  <si>
    <t>Land Lease/Option</t>
  </si>
  <si>
    <t>18.</t>
  </si>
  <si>
    <t>I understand and agree that the Authority (or a contracted party) may perform an inspection of the development location and nearby properties and a decision by the Authority to reject the application due to the presence of hazards, dangers, risks or negative characteristics that might render the site unsuitable is final and not subject to further review.</t>
  </si>
  <si>
    <t>Attorney Name</t>
  </si>
  <si>
    <t>Firm Name</t>
  </si>
  <si>
    <t>(Signature)</t>
  </si>
  <si>
    <t>(Printed Name)</t>
  </si>
  <si>
    <t>If Land Lease, how much annual debt?</t>
  </si>
  <si>
    <t xml:space="preserve"> Must fall within $3,500 - $5,000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</si>
</sst>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4" formatCode="_(&quot;$&quot;* #,##0.00_);_(&quot;$&quot;* \(#,##0.00\);_(&quot;$&quot;* &quot;-&quot;??_);_(@_)"/>
    <numFmt numFmtId="43" formatCode="_(* #,##0.00_);_(* \(#,##0.00\);_(* &quot;-&quot;??_);_(@_)"/>
    <numFmt numFmtId="164" formatCode="_(* #,##0_);_(* \(#,##0\);_(* &quot;-&quot;??_);_(@_)"/>
    <numFmt numFmtId="165" formatCode="_(* #,##0.0000_);_(* \(#,##0.0000\);_(* &quot;-&quot;??_);_(@_)"/>
    <numFmt numFmtId="166" formatCode="[&lt;=9999999]###\-####;\(###\)\ ###\-####"/>
    <numFmt numFmtId="167" formatCode="00000"/>
    <numFmt numFmtId="168" formatCode="0.000%"/>
    <numFmt numFmtId="169" formatCode="0.0000%"/>
    <numFmt numFmtId="170" formatCode="&quot;$&quot;#,##0.00"/>
    <numFmt numFmtId="171" formatCode="m/d/yy;@"/>
    <numFmt numFmtId="172" formatCode="0.0"/>
    <numFmt numFmtId="173" formatCode="0.00000%"/>
  </numFmts>
  <fonts count="46" x14ac:knownFonts="1">
    <font>
      <sz val="10"/>
      <name val="Arial"/>
    </font>
    <font>
      <sz val="11"/>
      <color indexed="8"/>
      <name val="Calibri"/>
      <family val="2"/>
    </font>
    <font>
      <sz val="11"/>
      <color indexed="8"/>
      <name val="Calibri"/>
      <family val="2"/>
    </font>
    <font>
      <sz val="10"/>
      <name val="Arial"/>
      <family val="2"/>
    </font>
    <font>
      <sz val="8"/>
      <name val="Arial"/>
      <family val="2"/>
    </font>
    <font>
      <sz val="10"/>
      <color indexed="9"/>
      <name val="Arial"/>
      <family val="2"/>
    </font>
    <font>
      <b/>
      <sz val="10"/>
      <name val="Arial"/>
      <family val="2"/>
    </font>
    <font>
      <sz val="12"/>
      <name val="Arial"/>
      <family val="2"/>
    </font>
    <font>
      <b/>
      <sz val="12"/>
      <color indexed="9"/>
      <name val="Arial"/>
      <family val="2"/>
    </font>
    <font>
      <b/>
      <sz val="12"/>
      <name val="Arial"/>
      <family val="2"/>
    </font>
    <font>
      <sz val="10"/>
      <color indexed="12"/>
      <name val="Arial"/>
      <family val="2"/>
    </font>
    <font>
      <b/>
      <sz val="10"/>
      <color indexed="12"/>
      <name val="Arial"/>
      <family val="2"/>
    </font>
    <font>
      <u/>
      <sz val="10"/>
      <color indexed="12"/>
      <name val="Arial"/>
      <family val="2"/>
    </font>
    <font>
      <sz val="10"/>
      <name val="Arial"/>
      <family val="2"/>
    </font>
    <font>
      <b/>
      <u/>
      <sz val="10"/>
      <name val="Arial"/>
      <family val="2"/>
    </font>
    <font>
      <sz val="10"/>
      <color indexed="12"/>
      <name val="Arial"/>
      <family val="2"/>
    </font>
    <font>
      <u/>
      <sz val="10"/>
      <name val="Arial"/>
      <family val="2"/>
    </font>
    <font>
      <b/>
      <sz val="11"/>
      <name val="Arial"/>
      <family val="2"/>
    </font>
    <font>
      <b/>
      <sz val="8"/>
      <name val="Arial"/>
      <family val="2"/>
    </font>
    <font>
      <b/>
      <sz val="10"/>
      <color indexed="9"/>
      <name val="Arial"/>
      <family val="2"/>
    </font>
    <font>
      <b/>
      <i/>
      <sz val="10"/>
      <name val="Arial"/>
      <family val="2"/>
    </font>
    <font>
      <b/>
      <sz val="10"/>
      <color indexed="10"/>
      <name val="Arial"/>
      <family val="2"/>
    </font>
    <font>
      <sz val="11"/>
      <color indexed="8"/>
      <name val="Calibri"/>
      <family val="2"/>
    </font>
    <font>
      <b/>
      <sz val="11"/>
      <color indexed="8"/>
      <name val="Calibri"/>
      <family val="2"/>
    </font>
    <font>
      <b/>
      <sz val="11"/>
      <name val="Calibri"/>
      <family val="2"/>
    </font>
    <font>
      <sz val="11"/>
      <name val="Calibri"/>
      <family val="2"/>
    </font>
    <font>
      <sz val="11"/>
      <color indexed="12"/>
      <name val="Calibri"/>
      <family val="2"/>
    </font>
    <font>
      <b/>
      <sz val="11"/>
      <color indexed="12"/>
      <name val="Calibri"/>
      <family val="2"/>
    </font>
    <font>
      <sz val="10"/>
      <color indexed="17"/>
      <name val="Arial"/>
      <family val="2"/>
    </font>
    <font>
      <sz val="10"/>
      <name val="Calibri"/>
      <family val="2"/>
    </font>
    <font>
      <sz val="11"/>
      <color indexed="10"/>
      <name val="Calibri"/>
      <family val="2"/>
    </font>
    <font>
      <i/>
      <sz val="10"/>
      <name val="Arial"/>
      <family val="2"/>
    </font>
    <font>
      <b/>
      <i/>
      <u/>
      <sz val="10"/>
      <name val="Arial"/>
      <family val="2"/>
    </font>
    <font>
      <sz val="10"/>
      <name val="Arial"/>
      <family val="2"/>
    </font>
    <font>
      <sz val="10"/>
      <color indexed="10"/>
      <name val="Calibri"/>
      <family val="2"/>
    </font>
    <font>
      <sz val="8"/>
      <color indexed="8"/>
      <name val="Calibri"/>
      <family val="2"/>
    </font>
    <font>
      <sz val="10"/>
      <color rgb="FFFF0000"/>
      <name val="Arial"/>
      <family val="2"/>
    </font>
    <font>
      <sz val="10"/>
      <color rgb="FF0000FF"/>
      <name val="Arial"/>
      <family val="2"/>
    </font>
    <font>
      <sz val="10"/>
      <color theme="0"/>
      <name val="Arial"/>
      <family val="2"/>
    </font>
    <font>
      <sz val="10"/>
      <color theme="1"/>
      <name val="Arial"/>
      <family val="2"/>
    </font>
    <font>
      <sz val="10"/>
      <color theme="0" tint="-0.249977111117893"/>
      <name val="Arial"/>
      <family val="2"/>
    </font>
    <font>
      <sz val="10"/>
      <color indexed="10"/>
      <name val="Arial"/>
      <family val="2"/>
    </font>
    <font>
      <sz val="10"/>
      <color indexed="8"/>
      <name val="Arial"/>
      <family val="2"/>
    </font>
    <font>
      <sz val="9"/>
      <name val="Arial"/>
      <family val="2"/>
    </font>
    <font>
      <b/>
      <sz val="9"/>
      <color indexed="81"/>
      <name val="Tahoma"/>
      <family val="2"/>
    </font>
    <font>
      <sz val="10"/>
      <color indexed="8"/>
      <name val="Calibri"/>
      <family val="2"/>
    </font>
  </fonts>
  <fills count="1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51"/>
        <bgColor indexed="64"/>
      </patternFill>
    </fill>
    <fill>
      <patternFill patternType="solid">
        <fgColor indexed="8"/>
        <bgColor indexed="64"/>
      </patternFill>
    </fill>
    <fill>
      <patternFill patternType="solid">
        <fgColor indexed="47"/>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rgb="FFC0C0C0"/>
        <bgColor indexed="64"/>
      </patternFill>
    </fill>
    <fill>
      <patternFill patternType="solid">
        <fgColor rgb="FF99FFCC"/>
        <bgColor indexed="64"/>
      </patternFill>
    </fill>
    <fill>
      <patternFill patternType="solid">
        <fgColor rgb="FFFF0000"/>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double">
        <color indexed="64"/>
      </bottom>
      <diagonal/>
    </border>
    <border>
      <left/>
      <right/>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55">
    <xf numFmtId="0" fontId="0" fillId="0" borderId="0"/>
    <xf numFmtId="43" fontId="3" fillId="0" borderId="0" applyFont="0" applyFill="0" applyBorder="0" applyAlignment="0" applyProtection="0"/>
    <xf numFmtId="44" fontId="3"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alignment vertical="top"/>
      <protection locked="0"/>
    </xf>
    <xf numFmtId="0" fontId="22" fillId="0" borderId="0"/>
    <xf numFmtId="0" fontId="2" fillId="0" borderId="0"/>
    <xf numFmtId="0" fontId="22" fillId="0" borderId="0"/>
    <xf numFmtId="0" fontId="2" fillId="0" borderId="0"/>
    <xf numFmtId="0" fontId="22" fillId="0" borderId="0"/>
    <xf numFmtId="0" fontId="2" fillId="0" borderId="0"/>
    <xf numFmtId="0" fontId="22" fillId="0" borderId="0"/>
    <xf numFmtId="0" fontId="2" fillId="0" borderId="0"/>
    <xf numFmtId="0" fontId="22" fillId="0" borderId="0"/>
    <xf numFmtId="0" fontId="2" fillId="0" borderId="0"/>
    <xf numFmtId="0" fontId="22" fillId="0" borderId="0"/>
    <xf numFmtId="0" fontId="2" fillId="0" borderId="0"/>
    <xf numFmtId="0" fontId="33" fillId="0" borderId="0"/>
    <xf numFmtId="9"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cellStyleXfs>
  <cellXfs count="925">
    <xf numFmtId="0" fontId="0" fillId="0" borderId="0" xfId="0"/>
    <xf numFmtId="0" fontId="13" fillId="0" borderId="0" xfId="15" applyFont="1" applyAlignment="1" applyProtection="1"/>
    <xf numFmtId="0" fontId="13" fillId="2" borderId="1" xfId="15" applyFont="1" applyFill="1" applyBorder="1" applyAlignment="1" applyProtection="1"/>
    <xf numFmtId="0" fontId="6" fillId="2" borderId="2" xfId="15" applyFont="1" applyFill="1" applyBorder="1" applyAlignment="1" applyProtection="1">
      <alignment horizontal="center"/>
    </xf>
    <xf numFmtId="0" fontId="12" fillId="0" borderId="0" xfId="15" applyFill="1" applyBorder="1" applyAlignment="1" applyProtection="1">
      <alignment horizontal="center"/>
    </xf>
    <xf numFmtId="0" fontId="11" fillId="3" borderId="3" xfId="0" applyFont="1" applyFill="1" applyBorder="1" applyAlignment="1" applyProtection="1">
      <alignment horizontal="center"/>
      <protection locked="0"/>
    </xf>
    <xf numFmtId="14" fontId="10" fillId="3" borderId="3" xfId="0" applyNumberFormat="1" applyFont="1" applyFill="1" applyBorder="1" applyProtection="1">
      <protection locked="0"/>
    </xf>
    <xf numFmtId="0" fontId="10" fillId="3" borderId="3" xfId="0" applyFont="1" applyFill="1" applyBorder="1" applyAlignment="1" applyProtection="1">
      <alignment horizontal="center"/>
      <protection locked="0"/>
    </xf>
    <xf numFmtId="0" fontId="10" fillId="3" borderId="3" xfId="0" applyFont="1" applyFill="1" applyBorder="1" applyProtection="1">
      <protection locked="0"/>
    </xf>
    <xf numFmtId="10" fontId="10" fillId="3" borderId="3" xfId="29" applyNumberFormat="1" applyFont="1" applyFill="1" applyBorder="1" applyAlignment="1" applyProtection="1">
      <alignment horizontal="center"/>
      <protection locked="0"/>
    </xf>
    <xf numFmtId="0" fontId="15" fillId="3" borderId="3" xfId="0" applyFont="1" applyFill="1" applyBorder="1" applyAlignment="1" applyProtection="1">
      <alignment horizontal="center"/>
      <protection locked="0"/>
    </xf>
    <xf numFmtId="9" fontId="10" fillId="3" borderId="3" xfId="29" applyFont="1" applyFill="1" applyBorder="1" applyProtection="1">
      <protection locked="0"/>
    </xf>
    <xf numFmtId="164" fontId="10" fillId="3" borderId="3" xfId="1" applyNumberFormat="1" applyFont="1" applyFill="1" applyBorder="1" applyProtection="1">
      <protection locked="0"/>
    </xf>
    <xf numFmtId="43" fontId="10" fillId="3" borderId="3" xfId="1" applyFont="1" applyFill="1" applyBorder="1" applyProtection="1">
      <protection locked="0"/>
    </xf>
    <xf numFmtId="10" fontId="10" fillId="3" borderId="3" xfId="29" applyNumberFormat="1" applyFont="1" applyFill="1" applyBorder="1" applyProtection="1">
      <protection locked="0"/>
    </xf>
    <xf numFmtId="43" fontId="15" fillId="3" borderId="3" xfId="1" applyFont="1" applyFill="1" applyBorder="1" applyProtection="1">
      <protection locked="0"/>
    </xf>
    <xf numFmtId="168" fontId="10" fillId="3" borderId="3" xfId="29" applyNumberFormat="1" applyFont="1" applyFill="1" applyBorder="1" applyProtection="1">
      <protection locked="0"/>
    </xf>
    <xf numFmtId="0" fontId="0" fillId="4" borderId="4" xfId="0" applyFill="1" applyBorder="1"/>
    <xf numFmtId="0" fontId="0" fillId="4" borderId="5" xfId="0" applyFill="1" applyBorder="1"/>
    <xf numFmtId="0" fontId="0" fillId="4" borderId="0" xfId="0" applyFill="1" applyBorder="1"/>
    <xf numFmtId="0" fontId="0" fillId="4" borderId="6" xfId="0" applyFill="1" applyBorder="1"/>
    <xf numFmtId="0" fontId="6" fillId="3" borderId="0" xfId="0" applyFont="1" applyFill="1" applyBorder="1"/>
    <xf numFmtId="0" fontId="0" fillId="3" borderId="0" xfId="0" applyFill="1" applyBorder="1"/>
    <xf numFmtId="0" fontId="6" fillId="4" borderId="0" xfId="0" applyFont="1" applyFill="1" applyBorder="1"/>
    <xf numFmtId="0" fontId="0" fillId="4" borderId="7" xfId="0" applyFill="1" applyBorder="1"/>
    <xf numFmtId="0" fontId="0" fillId="4" borderId="8" xfId="0" applyFill="1" applyBorder="1"/>
    <xf numFmtId="166" fontId="6" fillId="4" borderId="0" xfId="0" applyNumberFormat="1" applyFont="1" applyFill="1" applyBorder="1"/>
    <xf numFmtId="164" fontId="10" fillId="3" borderId="3" xfId="1" applyNumberFormat="1" applyFont="1" applyFill="1" applyBorder="1" applyAlignment="1" applyProtection="1">
      <alignment horizontal="center"/>
      <protection locked="0"/>
    </xf>
    <xf numFmtId="0" fontId="26" fillId="3" borderId="3" xfId="0" applyFont="1" applyFill="1" applyBorder="1" applyAlignment="1" applyProtection="1">
      <alignment horizontal="center"/>
      <protection locked="0"/>
    </xf>
    <xf numFmtId="44" fontId="23" fillId="0" borderId="9" xfId="2" applyFont="1" applyFill="1" applyBorder="1" applyAlignment="1" applyProtection="1">
      <alignment horizontal="center"/>
    </xf>
    <xf numFmtId="44" fontId="23" fillId="0" borderId="12" xfId="2" applyFont="1" applyFill="1" applyBorder="1" applyAlignment="1" applyProtection="1">
      <alignment horizontal="center"/>
    </xf>
    <xf numFmtId="0" fontId="26" fillId="3" borderId="11" xfId="0" applyFont="1" applyFill="1" applyBorder="1" applyAlignment="1" applyProtection="1">
      <alignment horizontal="center"/>
      <protection locked="0"/>
    </xf>
    <xf numFmtId="0" fontId="0" fillId="0" borderId="0" xfId="0" applyProtection="1"/>
    <xf numFmtId="44" fontId="24" fillId="0" borderId="9" xfId="2" applyFont="1" applyFill="1" applyBorder="1" applyAlignment="1" applyProtection="1">
      <alignment horizontal="center" vertical="center"/>
    </xf>
    <xf numFmtId="0" fontId="28" fillId="0" borderId="0" xfId="0" applyFont="1" applyProtection="1"/>
    <xf numFmtId="0" fontId="6" fillId="0" borderId="0" xfId="0" applyFont="1" applyProtection="1"/>
    <xf numFmtId="0" fontId="11" fillId="0" borderId="0" xfId="0" applyFont="1" applyFill="1" applyBorder="1" applyAlignment="1" applyProtection="1">
      <alignment horizontal="center"/>
    </xf>
    <xf numFmtId="0" fontId="21" fillId="0" borderId="0" xfId="0" applyFont="1" applyProtection="1"/>
    <xf numFmtId="14" fontId="10" fillId="0" borderId="0" xfId="0" applyNumberFormat="1" applyFont="1" applyFill="1" applyBorder="1" applyProtection="1"/>
    <xf numFmtId="0" fontId="23" fillId="0" borderId="0" xfId="16" applyFont="1" applyAlignment="1" applyProtection="1">
      <alignment horizontal="center"/>
    </xf>
    <xf numFmtId="0" fontId="12" fillId="4" borderId="0" xfId="15" applyFill="1" applyBorder="1" applyAlignment="1" applyProtection="1"/>
    <xf numFmtId="1" fontId="11" fillId="0" borderId="0" xfId="0" applyNumberFormat="1" applyFont="1" applyFill="1" applyBorder="1" applyAlignment="1" applyProtection="1">
      <alignment horizontal="center"/>
    </xf>
    <xf numFmtId="2" fontId="0" fillId="0" borderId="0" xfId="0" applyNumberFormat="1" applyAlignment="1" applyProtection="1">
      <alignment horizontal="center"/>
    </xf>
    <xf numFmtId="0" fontId="5" fillId="7" borderId="0" xfId="0" applyFont="1" applyFill="1" applyProtection="1"/>
    <xf numFmtId="0" fontId="3" fillId="0" borderId="0" xfId="0" applyFont="1" applyAlignment="1" applyProtection="1">
      <alignment horizontal="right"/>
    </xf>
    <xf numFmtId="0" fontId="11" fillId="0" borderId="0" xfId="0" applyNumberFormat="1" applyFont="1" applyFill="1" applyBorder="1" applyAlignment="1" applyProtection="1">
      <alignment horizontal="center"/>
    </xf>
    <xf numFmtId="0" fontId="0" fillId="0" borderId="0" xfId="0" applyFill="1" applyAlignment="1" applyProtection="1">
      <alignment horizontal="right"/>
    </xf>
    <xf numFmtId="0" fontId="10" fillId="0" borderId="0" xfId="0" applyFont="1" applyFill="1" applyBorder="1" applyAlignment="1" applyProtection="1">
      <alignment horizontal="center"/>
    </xf>
    <xf numFmtId="0" fontId="0" fillId="0" borderId="0" xfId="0" applyAlignment="1" applyProtection="1">
      <alignment horizontal="right"/>
    </xf>
    <xf numFmtId="0" fontId="8" fillId="7" borderId="0" xfId="0" applyFont="1" applyFill="1" applyProtection="1"/>
    <xf numFmtId="0" fontId="3" fillId="0" borderId="0" xfId="0" applyFont="1" applyProtection="1"/>
    <xf numFmtId="171" fontId="11" fillId="3" borderId="3" xfId="0" applyNumberFormat="1" applyFont="1" applyFill="1" applyBorder="1" applyAlignment="1" applyProtection="1">
      <alignment horizontal="center"/>
      <protection locked="0"/>
    </xf>
    <xf numFmtId="0" fontId="12" fillId="0" borderId="0" xfId="15" applyAlignment="1" applyProtection="1"/>
    <xf numFmtId="1" fontId="11" fillId="3" borderId="3" xfId="0" applyNumberFormat="1" applyFont="1" applyFill="1" applyBorder="1" applyAlignment="1" applyProtection="1">
      <alignment horizontal="center"/>
      <protection locked="0"/>
    </xf>
    <xf numFmtId="0" fontId="0" fillId="0" borderId="0" xfId="0" quotePrefix="1" applyProtection="1"/>
    <xf numFmtId="0" fontId="0" fillId="0" borderId="0" xfId="0" applyAlignment="1" applyProtection="1">
      <alignment wrapText="1"/>
    </xf>
    <xf numFmtId="0" fontId="3" fillId="0" borderId="0" xfId="0" applyFont="1" applyAlignment="1" applyProtection="1">
      <alignment vertical="center"/>
    </xf>
    <xf numFmtId="0" fontId="3" fillId="0" borderId="0" xfId="0" applyFont="1" applyAlignment="1" applyProtection="1">
      <alignment vertical="center" wrapText="1"/>
    </xf>
    <xf numFmtId="0" fontId="29" fillId="0" borderId="0" xfId="0" applyFont="1" applyAlignment="1" applyProtection="1">
      <alignment horizontal="center" vertical="center" wrapText="1"/>
    </xf>
    <xf numFmtId="0" fontId="3" fillId="0" borderId="0" xfId="0" applyFont="1" applyBorder="1" applyAlignment="1" applyProtection="1">
      <alignment horizontal="left"/>
    </xf>
    <xf numFmtId="0" fontId="6" fillId="0" borderId="0" xfId="0" applyFont="1" applyAlignment="1" applyProtection="1">
      <alignment horizontal="center"/>
    </xf>
    <xf numFmtId="9" fontId="6" fillId="0" borderId="17" xfId="29" applyFont="1" applyBorder="1" applyAlignment="1" applyProtection="1">
      <alignment horizontal="center"/>
    </xf>
    <xf numFmtId="171" fontId="11" fillId="0" borderId="0" xfId="0" applyNumberFormat="1" applyFont="1" applyFill="1" applyBorder="1" applyAlignment="1" applyProtection="1">
      <alignment horizontal="center"/>
    </xf>
    <xf numFmtId="44" fontId="11" fillId="0" borderId="0" xfId="2" applyFont="1" applyFill="1" applyBorder="1" applyAlignment="1" applyProtection="1">
      <alignment horizontal="center"/>
    </xf>
    <xf numFmtId="0" fontId="0" fillId="0" borderId="0" xfId="0" applyFill="1" applyProtection="1"/>
    <xf numFmtId="0" fontId="36" fillId="0" borderId="0" xfId="0" applyFont="1" applyFill="1" applyAlignment="1" applyProtection="1"/>
    <xf numFmtId="0" fontId="0" fillId="0" borderId="4" xfId="0" applyBorder="1" applyProtection="1"/>
    <xf numFmtId="0" fontId="6" fillId="0" borderId="4" xfId="0" applyFont="1" applyBorder="1" applyAlignment="1" applyProtection="1">
      <alignment horizontal="center"/>
    </xf>
    <xf numFmtId="44" fontId="11" fillId="0" borderId="4" xfId="2" applyFont="1" applyFill="1" applyBorder="1" applyAlignment="1" applyProtection="1">
      <alignment horizontal="center"/>
    </xf>
    <xf numFmtId="0" fontId="3" fillId="0" borderId="0" xfId="0" quotePrefix="1" applyFont="1" applyProtection="1"/>
    <xf numFmtId="0" fontId="31" fillId="0" borderId="0" xfId="0" applyFont="1" applyAlignment="1" applyProtection="1">
      <alignment horizontal="center" vertical="center" wrapText="1"/>
    </xf>
    <xf numFmtId="0" fontId="31" fillId="0" borderId="0" xfId="0" applyFont="1" applyAlignment="1" applyProtection="1">
      <alignment wrapText="1"/>
    </xf>
    <xf numFmtId="0" fontId="31" fillId="0" borderId="0" xfId="0" applyFont="1" applyAlignment="1" applyProtection="1">
      <alignment horizontal="left" wrapText="1"/>
    </xf>
    <xf numFmtId="0" fontId="3" fillId="0" borderId="0" xfId="0" applyFont="1" applyAlignment="1" applyProtection="1">
      <alignment horizontal="center"/>
    </xf>
    <xf numFmtId="0" fontId="3" fillId="0" borderId="4" xfId="0" applyFont="1" applyBorder="1" applyProtection="1"/>
    <xf numFmtId="0" fontId="11" fillId="0" borderId="4" xfId="0" applyFont="1" applyFill="1" applyBorder="1" applyAlignment="1" applyProtection="1">
      <alignment horizontal="center"/>
    </xf>
    <xf numFmtId="0" fontId="14" fillId="0" borderId="0" xfId="0" applyFont="1" applyAlignment="1" applyProtection="1">
      <alignment horizontal="center"/>
    </xf>
    <xf numFmtId="9" fontId="0" fillId="0" borderId="0" xfId="29" applyFont="1" applyProtection="1"/>
    <xf numFmtId="38" fontId="11" fillId="3" borderId="3" xfId="2" applyNumberFormat="1" applyFont="1" applyFill="1" applyBorder="1" applyAlignment="1" applyProtection="1">
      <alignment horizontal="center"/>
      <protection locked="0"/>
    </xf>
    <xf numFmtId="0" fontId="0" fillId="0" borderId="3" xfId="0" applyBorder="1" applyProtection="1"/>
    <xf numFmtId="43" fontId="3" fillId="0" borderId="3" xfId="1" applyFont="1" applyFill="1" applyBorder="1" applyProtection="1"/>
    <xf numFmtId="0" fontId="7" fillId="0" borderId="18" xfId="0" applyFont="1" applyBorder="1" applyProtection="1"/>
    <xf numFmtId="0" fontId="0" fillId="0" borderId="19" xfId="0" applyBorder="1" applyProtection="1"/>
    <xf numFmtId="0" fontId="0" fillId="0" borderId="20" xfId="0" applyBorder="1" applyProtection="1"/>
    <xf numFmtId="0" fontId="7" fillId="0" borderId="0" xfId="0" applyFont="1" applyProtection="1"/>
    <xf numFmtId="0" fontId="0" fillId="0" borderId="5" xfId="0" applyBorder="1" applyProtection="1"/>
    <xf numFmtId="0" fontId="0" fillId="0" borderId="0" xfId="0" applyBorder="1" applyProtection="1"/>
    <xf numFmtId="0" fontId="0" fillId="0" borderId="6" xfId="0" applyBorder="1" applyProtection="1"/>
    <xf numFmtId="0" fontId="0" fillId="0" borderId="12" xfId="0" applyBorder="1" applyProtection="1"/>
    <xf numFmtId="0" fontId="0" fillId="0" borderId="17" xfId="0" applyBorder="1" applyProtection="1"/>
    <xf numFmtId="0" fontId="0" fillId="0" borderId="21" xfId="0" applyBorder="1" applyProtection="1"/>
    <xf numFmtId="0" fontId="13" fillId="0" borderId="0" xfId="0" applyFont="1" applyProtection="1"/>
    <xf numFmtId="0" fontId="0" fillId="0" borderId="0" xfId="0" applyFill="1" applyBorder="1" applyProtection="1"/>
    <xf numFmtId="0" fontId="13" fillId="0" borderId="0" xfId="0" applyFont="1" applyFill="1" applyBorder="1" applyProtection="1"/>
    <xf numFmtId="0" fontId="3" fillId="0" borderId="0" xfId="0" applyFont="1" applyFill="1" applyBorder="1" applyAlignment="1" applyProtection="1">
      <alignment horizontal="left"/>
    </xf>
    <xf numFmtId="0" fontId="0" fillId="2" borderId="3" xfId="0" applyFill="1" applyBorder="1" applyProtection="1"/>
    <xf numFmtId="0" fontId="0" fillId="0" borderId="22" xfId="0" applyBorder="1" applyProtection="1"/>
    <xf numFmtId="0" fontId="3" fillId="0" borderId="0" xfId="0" applyFont="1" applyFill="1" applyBorder="1" applyProtection="1"/>
    <xf numFmtId="43" fontId="10" fillId="9" borderId="3" xfId="1" applyFont="1" applyFill="1" applyBorder="1" applyProtection="1">
      <protection locked="0"/>
    </xf>
    <xf numFmtId="41" fontId="10" fillId="3" borderId="3" xfId="0" applyNumberFormat="1" applyFont="1" applyFill="1" applyBorder="1" applyProtection="1">
      <protection locked="0"/>
    </xf>
    <xf numFmtId="41" fontId="15" fillId="3" borderId="3" xfId="0" applyNumberFormat="1" applyFont="1" applyFill="1" applyBorder="1" applyProtection="1">
      <protection locked="0"/>
    </xf>
    <xf numFmtId="41" fontId="13" fillId="2" borderId="3" xfId="15" applyNumberFormat="1" applyFont="1" applyFill="1" applyBorder="1" applyAlignment="1" applyProtection="1"/>
    <xf numFmtId="41" fontId="0" fillId="0" borderId="3" xfId="0" applyNumberFormat="1" applyBorder="1" applyProtection="1">
      <protection hidden="1"/>
    </xf>
    <xf numFmtId="41" fontId="13" fillId="10" borderId="3" xfId="15" applyNumberFormat="1" applyFont="1" applyFill="1" applyBorder="1" applyAlignment="1" applyProtection="1"/>
    <xf numFmtId="41" fontId="10" fillId="3" borderId="3" xfId="1" applyNumberFormat="1" applyFont="1" applyFill="1" applyBorder="1" applyProtection="1">
      <protection locked="0"/>
    </xf>
    <xf numFmtId="41" fontId="10" fillId="9" borderId="3" xfId="1" applyNumberFormat="1" applyFont="1" applyFill="1" applyBorder="1" applyProtection="1">
      <protection locked="0"/>
    </xf>
    <xf numFmtId="44" fontId="25" fillId="11" borderId="9" xfId="2" applyFont="1" applyFill="1" applyBorder="1" applyProtection="1"/>
    <xf numFmtId="44" fontId="25" fillId="11" borderId="9" xfId="2" applyFont="1" applyFill="1" applyBorder="1" applyAlignment="1" applyProtection="1">
      <alignment horizontal="center"/>
    </xf>
    <xf numFmtId="43" fontId="6" fillId="2" borderId="3" xfId="0" applyNumberFormat="1" applyFont="1" applyFill="1" applyBorder="1" applyProtection="1"/>
    <xf numFmtId="0" fontId="3" fillId="0" borderId="9" xfId="0" applyFont="1" applyFill="1" applyBorder="1" applyProtection="1"/>
    <xf numFmtId="0" fontId="0" fillId="9" borderId="9" xfId="0" applyFill="1" applyBorder="1" applyProtection="1">
      <protection locked="0"/>
    </xf>
    <xf numFmtId="41" fontId="10" fillId="12" borderId="3" xfId="1" applyNumberFormat="1" applyFont="1" applyFill="1" applyBorder="1" applyProtection="1"/>
    <xf numFmtId="43" fontId="10" fillId="13" borderId="3" xfId="1" applyFont="1" applyFill="1" applyBorder="1" applyProtection="1"/>
    <xf numFmtId="43" fontId="3" fillId="13" borderId="3" xfId="1" applyFont="1" applyFill="1" applyBorder="1" applyProtection="1"/>
    <xf numFmtId="41" fontId="0" fillId="2" borderId="3" xfId="0" applyNumberFormat="1" applyFill="1" applyBorder="1" applyProtection="1"/>
    <xf numFmtId="41" fontId="10" fillId="0" borderId="3" xfId="1" applyNumberFormat="1" applyFont="1" applyFill="1" applyBorder="1" applyProtection="1"/>
    <xf numFmtId="43" fontId="10" fillId="10" borderId="3" xfId="1" applyFont="1" applyFill="1" applyBorder="1" applyProtection="1"/>
    <xf numFmtId="43" fontId="0" fillId="10" borderId="3" xfId="0" applyNumberFormat="1" applyFill="1" applyBorder="1" applyProtection="1"/>
    <xf numFmtId="0" fontId="10" fillId="9" borderId="9" xfId="0" applyFont="1" applyFill="1" applyBorder="1" applyProtection="1">
      <protection locked="0"/>
    </xf>
    <xf numFmtId="0" fontId="6" fillId="0" borderId="9" xfId="0" applyFont="1" applyBorder="1" applyProtection="1"/>
    <xf numFmtId="0" fontId="6" fillId="10" borderId="9" xfId="0" applyFont="1" applyFill="1" applyBorder="1" applyProtection="1"/>
    <xf numFmtId="0" fontId="0" fillId="0" borderId="9" xfId="0" applyBorder="1" applyProtection="1"/>
    <xf numFmtId="0" fontId="3" fillId="0" borderId="9" xfId="0" applyFont="1" applyBorder="1" applyProtection="1"/>
    <xf numFmtId="0" fontId="3" fillId="9" borderId="9" xfId="0" applyFont="1" applyFill="1" applyBorder="1" applyProtection="1">
      <protection locked="0"/>
    </xf>
    <xf numFmtId="38" fontId="10" fillId="3" borderId="3" xfId="1" applyNumberFormat="1" applyFont="1" applyFill="1" applyBorder="1" applyAlignment="1" applyProtection="1">
      <alignment horizontal="right"/>
      <protection locked="0"/>
    </xf>
    <xf numFmtId="4" fontId="10" fillId="3" borderId="3" xfId="0" applyNumberFormat="1" applyFont="1" applyFill="1" applyBorder="1" applyProtection="1">
      <protection locked="0"/>
    </xf>
    <xf numFmtId="4" fontId="0" fillId="0" borderId="3" xfId="0" applyNumberFormat="1" applyFill="1" applyBorder="1" applyProtection="1"/>
    <xf numFmtId="43" fontId="0" fillId="0" borderId="2" xfId="0" applyNumberFormat="1" applyBorder="1" applyProtection="1"/>
    <xf numFmtId="43" fontId="0" fillId="0" borderId="3" xfId="0" applyNumberFormat="1" applyBorder="1" applyProtection="1"/>
    <xf numFmtId="43" fontId="0" fillId="0" borderId="0" xfId="0" applyNumberFormat="1" applyBorder="1" applyProtection="1"/>
    <xf numFmtId="0" fontId="0" fillId="0" borderId="5" xfId="0" applyFill="1" applyBorder="1" applyProtection="1"/>
    <xf numFmtId="0" fontId="33" fillId="0" borderId="0" xfId="28"/>
    <xf numFmtId="49" fontId="33" fillId="0" borderId="0" xfId="28" applyNumberFormat="1" applyAlignment="1">
      <alignment horizontal="center"/>
    </xf>
    <xf numFmtId="0" fontId="19" fillId="7" borderId="0" xfId="28" applyFont="1" applyFill="1"/>
    <xf numFmtId="49" fontId="19" fillId="7" borderId="0" xfId="28" applyNumberFormat="1" applyFont="1" applyFill="1" applyAlignment="1">
      <alignment horizontal="center"/>
    </xf>
    <xf numFmtId="0" fontId="33" fillId="7" borderId="0" xfId="28" applyFill="1"/>
    <xf numFmtId="0" fontId="33" fillId="0" borderId="0" xfId="28" quotePrefix="1" applyNumberFormat="1" applyAlignment="1">
      <alignment horizontal="center" vertical="top"/>
    </xf>
    <xf numFmtId="49" fontId="33" fillId="0" borderId="0" xfId="28" applyNumberFormat="1" applyAlignment="1">
      <alignment horizontal="center" vertical="top"/>
    </xf>
    <xf numFmtId="0" fontId="33" fillId="0" borderId="0" xfId="28" applyAlignment="1">
      <alignment vertical="top"/>
    </xf>
    <xf numFmtId="0" fontId="0" fillId="0" borderId="0" xfId="0" applyAlignment="1">
      <alignment vertical="top"/>
    </xf>
    <xf numFmtId="0" fontId="33" fillId="0" borderId="0" xfId="28" applyAlignment="1">
      <alignment vertical="top" wrapText="1"/>
    </xf>
    <xf numFmtId="49" fontId="3" fillId="0" borderId="0" xfId="28" applyNumberFormat="1" applyFont="1" applyAlignment="1">
      <alignment horizontal="center" vertical="top"/>
    </xf>
    <xf numFmtId="49" fontId="3" fillId="0" borderId="0" xfId="28" applyNumberFormat="1" applyFont="1" applyAlignment="1">
      <alignment horizontal="center"/>
    </xf>
    <xf numFmtId="0" fontId="0" fillId="0" borderId="0" xfId="28" applyFont="1" applyAlignment="1">
      <alignment horizontal="right"/>
    </xf>
    <xf numFmtId="0" fontId="0" fillId="14" borderId="3" xfId="0" applyFill="1" applyBorder="1" applyAlignment="1" applyProtection="1">
      <alignment horizontal="center"/>
    </xf>
    <xf numFmtId="0" fontId="10" fillId="0" borderId="0" xfId="0" applyFont="1" applyFill="1" applyBorder="1" applyAlignment="1" applyProtection="1">
      <alignment horizontal="left"/>
    </xf>
    <xf numFmtId="0" fontId="11" fillId="0" borderId="5" xfId="0" applyFont="1" applyFill="1" applyBorder="1" applyAlignment="1" applyProtection="1">
      <alignment horizontal="center"/>
    </xf>
    <xf numFmtId="0" fontId="10" fillId="0" borderId="0" xfId="0" applyFont="1" applyFill="1" applyBorder="1" applyAlignment="1" applyProtection="1">
      <alignment horizontal="left" vertical="top"/>
    </xf>
    <xf numFmtId="165" fontId="10" fillId="9" borderId="3" xfId="1" applyNumberFormat="1" applyFont="1" applyFill="1" applyBorder="1" applyProtection="1">
      <protection locked="0"/>
    </xf>
    <xf numFmtId="40" fontId="10" fillId="3" borderId="3" xfId="1" applyNumberFormat="1" applyFont="1" applyFill="1" applyBorder="1" applyAlignment="1" applyProtection="1">
      <alignment horizontal="right"/>
      <protection locked="0"/>
    </xf>
    <xf numFmtId="0" fontId="5" fillId="0" borderId="0" xfId="0" applyFont="1" applyFill="1" applyProtection="1"/>
    <xf numFmtId="0" fontId="8" fillId="0" borderId="0" xfId="0" applyFont="1" applyFill="1" applyProtection="1"/>
    <xf numFmtId="0" fontId="33" fillId="0" borderId="0" xfId="28" applyProtection="1"/>
    <xf numFmtId="49" fontId="33" fillId="0" borderId="0" xfId="28" applyNumberFormat="1" applyAlignment="1" applyProtection="1">
      <alignment horizontal="center"/>
    </xf>
    <xf numFmtId="0" fontId="33" fillId="0" borderId="0" xfId="28" applyFill="1" applyProtection="1"/>
    <xf numFmtId="0" fontId="33" fillId="0" borderId="0" xfId="28" applyFill="1" applyBorder="1" applyProtection="1"/>
    <xf numFmtId="0" fontId="6" fillId="0" borderId="0" xfId="0" applyFont="1" applyAlignment="1" applyProtection="1">
      <alignment horizontal="left"/>
    </xf>
    <xf numFmtId="14" fontId="0" fillId="0" borderId="0" xfId="0" applyNumberFormat="1" applyProtection="1"/>
    <xf numFmtId="0" fontId="0" fillId="0" borderId="3" xfId="0" applyBorder="1" applyAlignment="1" applyProtection="1">
      <alignment horizontal="center"/>
    </xf>
    <xf numFmtId="0" fontId="0" fillId="0" borderId="0" xfId="0" applyFill="1" applyBorder="1" applyAlignment="1" applyProtection="1">
      <alignment horizontal="center"/>
    </xf>
    <xf numFmtId="0" fontId="0" fillId="7" borderId="0" xfId="0" applyFill="1" applyProtection="1"/>
    <xf numFmtId="0" fontId="10" fillId="0" borderId="0" xfId="0" applyFont="1" applyFill="1" applyBorder="1" applyProtection="1"/>
    <xf numFmtId="0" fontId="10" fillId="0" borderId="0" xfId="0" applyFont="1" applyProtection="1"/>
    <xf numFmtId="0" fontId="6" fillId="15" borderId="0" xfId="0" applyFont="1" applyFill="1" applyProtection="1"/>
    <xf numFmtId="0" fontId="0" fillId="15" borderId="0" xfId="0" applyFill="1" applyProtection="1"/>
    <xf numFmtId="0" fontId="3" fillId="0" borderId="0" xfId="0" applyFont="1" applyBorder="1" applyProtection="1"/>
    <xf numFmtId="0" fontId="11" fillId="0" borderId="23" xfId="0" applyFont="1" applyFill="1" applyBorder="1" applyAlignment="1" applyProtection="1">
      <alignment horizontal="center"/>
    </xf>
    <xf numFmtId="0" fontId="3" fillId="0" borderId="4" xfId="0" applyFont="1" applyFill="1" applyBorder="1" applyProtection="1"/>
    <xf numFmtId="164" fontId="0" fillId="0" borderId="0" xfId="1" applyNumberFormat="1" applyFont="1" applyProtection="1"/>
    <xf numFmtId="0" fontId="6" fillId="0" borderId="0" xfId="0" applyFont="1" applyFill="1" applyProtection="1"/>
    <xf numFmtId="9" fontId="10" fillId="0" borderId="0" xfId="29" applyFont="1" applyFill="1" applyBorder="1" applyProtection="1"/>
    <xf numFmtId="0" fontId="6" fillId="0" borderId="0" xfId="0" applyFont="1" applyAlignment="1" applyProtection="1"/>
    <xf numFmtId="0" fontId="3" fillId="0" borderId="0" xfId="0" applyFont="1" applyBorder="1" applyAlignment="1" applyProtection="1">
      <alignment horizontal="right"/>
    </xf>
    <xf numFmtId="0" fontId="0" fillId="0" borderId="0" xfId="0" applyBorder="1" applyAlignment="1" applyProtection="1">
      <alignment horizontal="right"/>
    </xf>
    <xf numFmtId="0" fontId="0" fillId="0" borderId="3" xfId="0" applyBorder="1" applyAlignment="1" applyProtection="1">
      <alignment horizontal="center" wrapText="1"/>
    </xf>
    <xf numFmtId="43" fontId="0" fillId="0" borderId="3" xfId="1" applyFont="1" applyBorder="1" applyProtection="1"/>
    <xf numFmtId="43" fontId="0" fillId="0" borderId="0" xfId="1" applyFont="1" applyBorder="1" applyProtection="1"/>
    <xf numFmtId="0" fontId="38" fillId="0" borderId="0" xfId="0" applyFont="1" applyProtection="1"/>
    <xf numFmtId="10" fontId="0" fillId="0" borderId="3" xfId="29" applyNumberFormat="1" applyFont="1" applyBorder="1" applyProtection="1"/>
    <xf numFmtId="0" fontId="0" fillId="0" borderId="0" xfId="0" applyAlignment="1" applyProtection="1">
      <alignment horizontal="center"/>
    </xf>
    <xf numFmtId="0" fontId="6" fillId="2" borderId="3" xfId="0" applyFont="1" applyFill="1" applyBorder="1" applyAlignment="1" applyProtection="1">
      <alignment horizontal="center"/>
    </xf>
    <xf numFmtId="10" fontId="10" fillId="0" borderId="0" xfId="29" applyNumberFormat="1" applyFont="1" applyFill="1" applyBorder="1" applyProtection="1"/>
    <xf numFmtId="0" fontId="0" fillId="0" borderId="3" xfId="0" applyFill="1" applyBorder="1" applyProtection="1"/>
    <xf numFmtId="10" fontId="0" fillId="0" borderId="0" xfId="29" applyNumberFormat="1" applyFont="1" applyFill="1" applyBorder="1" applyAlignment="1" applyProtection="1">
      <alignment horizontal="center"/>
    </xf>
    <xf numFmtId="4" fontId="10" fillId="0" borderId="3" xfId="0" applyNumberFormat="1" applyFont="1" applyFill="1" applyBorder="1" applyProtection="1"/>
    <xf numFmtId="10" fontId="0" fillId="0" borderId="3" xfId="0" applyNumberFormat="1" applyFill="1" applyBorder="1" applyProtection="1"/>
    <xf numFmtId="1" fontId="0" fillId="0" borderId="0" xfId="0" applyNumberFormat="1" applyFill="1" applyBorder="1" applyAlignment="1" applyProtection="1">
      <alignment horizontal="center"/>
    </xf>
    <xf numFmtId="1" fontId="0" fillId="0" borderId="0" xfId="0" applyNumberFormat="1" applyFill="1" applyBorder="1" applyProtection="1"/>
    <xf numFmtId="4" fontId="0" fillId="0" borderId="0" xfId="0" applyNumberFormat="1" applyFill="1" applyBorder="1" applyProtection="1"/>
    <xf numFmtId="0" fontId="6" fillId="0" borderId="3" xfId="0" applyFont="1" applyFill="1" applyBorder="1" applyAlignment="1" applyProtection="1">
      <alignment horizontal="right"/>
    </xf>
    <xf numFmtId="4" fontId="10" fillId="0" borderId="0" xfId="0" applyNumberFormat="1" applyFont="1" applyFill="1" applyBorder="1" applyProtection="1"/>
    <xf numFmtId="0" fontId="0" fillId="0" borderId="4" xfId="0" applyFill="1" applyBorder="1" applyProtection="1"/>
    <xf numFmtId="0" fontId="13" fillId="0" borderId="3" xfId="0" applyFont="1" applyBorder="1" applyAlignment="1" applyProtection="1">
      <alignment horizontal="center" wrapText="1"/>
    </xf>
    <xf numFmtId="43" fontId="0" fillId="7" borderId="3" xfId="1" applyFont="1" applyFill="1" applyBorder="1" applyProtection="1"/>
    <xf numFmtId="10" fontId="10" fillId="7" borderId="3" xfId="29" applyNumberFormat="1" applyFont="1" applyFill="1" applyBorder="1" applyProtection="1"/>
    <xf numFmtId="0" fontId="10" fillId="7" borderId="3" xfId="0" applyFont="1" applyFill="1" applyBorder="1" applyProtection="1"/>
    <xf numFmtId="0" fontId="10" fillId="7" borderId="3" xfId="0" applyFont="1" applyFill="1" applyBorder="1" applyAlignment="1" applyProtection="1">
      <alignment horizontal="center"/>
    </xf>
    <xf numFmtId="43" fontId="0" fillId="0" borderId="3" xfId="1" applyFont="1" applyFill="1" applyBorder="1" applyProtection="1"/>
    <xf numFmtId="0" fontId="6" fillId="2" borderId="2" xfId="0" applyFont="1" applyFill="1" applyBorder="1" applyAlignment="1" applyProtection="1">
      <alignment horizontal="center"/>
    </xf>
    <xf numFmtId="0" fontId="0" fillId="0" borderId="2" xfId="0" applyBorder="1" applyAlignment="1" applyProtection="1">
      <alignment horizontal="center"/>
    </xf>
    <xf numFmtId="0" fontId="18" fillId="0" borderId="3" xfId="0" applyFont="1" applyBorder="1" applyAlignment="1" applyProtection="1">
      <alignment horizontal="center"/>
    </xf>
    <xf numFmtId="164" fontId="0" fillId="0" borderId="3" xfId="1" applyNumberFormat="1" applyFont="1" applyBorder="1" applyAlignment="1" applyProtection="1">
      <alignment horizontal="center"/>
    </xf>
    <xf numFmtId="164" fontId="0" fillId="0" borderId="24" xfId="1" applyNumberFormat="1" applyFont="1" applyBorder="1" applyProtection="1"/>
    <xf numFmtId="0" fontId="0" fillId="0" borderId="0" xfId="0" applyFill="1" applyBorder="1" applyAlignment="1" applyProtection="1">
      <alignment horizontal="right"/>
    </xf>
    <xf numFmtId="0" fontId="0" fillId="0" borderId="0" xfId="0" applyFill="1" applyBorder="1" applyAlignment="1" applyProtection="1">
      <alignment horizontal="left"/>
    </xf>
    <xf numFmtId="0" fontId="6" fillId="8" borderId="2" xfId="0" applyFont="1" applyFill="1" applyBorder="1" applyAlignment="1" applyProtection="1">
      <alignment horizontal="center"/>
    </xf>
    <xf numFmtId="41" fontId="0" fillId="0" borderId="3" xfId="0" applyNumberFormat="1" applyBorder="1" applyProtection="1"/>
    <xf numFmtId="14" fontId="0" fillId="0" borderId="0" xfId="0" applyNumberFormat="1" applyFill="1" applyProtection="1"/>
    <xf numFmtId="0" fontId="0" fillId="6" borderId="1" xfId="0" applyFill="1" applyBorder="1" applyAlignment="1" applyProtection="1">
      <alignment horizontal="center"/>
    </xf>
    <xf numFmtId="0" fontId="0" fillId="8" borderId="1" xfId="0" applyFill="1" applyBorder="1" applyProtection="1"/>
    <xf numFmtId="0" fontId="0" fillId="6" borderId="2" xfId="0" applyFill="1" applyBorder="1" applyAlignment="1" applyProtection="1">
      <alignment horizontal="center"/>
    </xf>
    <xf numFmtId="0" fontId="0" fillId="8" borderId="2" xfId="0" applyFill="1" applyBorder="1" applyAlignment="1" applyProtection="1">
      <alignment horizontal="center"/>
    </xf>
    <xf numFmtId="43" fontId="0" fillId="0" borderId="0" xfId="1" applyFont="1" applyProtection="1"/>
    <xf numFmtId="43" fontId="0" fillId="0" borderId="0" xfId="0" applyNumberFormat="1" applyProtection="1"/>
    <xf numFmtId="44" fontId="0" fillId="0" borderId="0" xfId="0" applyNumberFormat="1" applyFill="1" applyProtection="1"/>
    <xf numFmtId="4" fontId="0" fillId="0" borderId="0" xfId="0" applyNumberFormat="1" applyProtection="1"/>
    <xf numFmtId="43" fontId="0" fillId="2" borderId="3" xfId="0" applyNumberFormat="1" applyFill="1" applyBorder="1" applyProtection="1"/>
    <xf numFmtId="4" fontId="0" fillId="2" borderId="3" xfId="0" applyNumberFormat="1" applyFill="1" applyBorder="1" applyAlignment="1" applyProtection="1">
      <alignment horizontal="right"/>
    </xf>
    <xf numFmtId="10" fontId="0" fillId="2" borderId="3" xfId="29" applyNumberFormat="1" applyFont="1" applyFill="1" applyBorder="1" applyAlignment="1" applyProtection="1">
      <alignment horizontal="right"/>
    </xf>
    <xf numFmtId="0" fontId="0" fillId="2" borderId="3" xfId="1" applyNumberFormat="1" applyFont="1" applyFill="1" applyBorder="1" applyAlignment="1" applyProtection="1">
      <alignment horizontal="right"/>
    </xf>
    <xf numFmtId="0" fontId="0" fillId="0" borderId="0" xfId="1" applyNumberFormat="1" applyFont="1" applyFill="1" applyBorder="1" applyAlignment="1" applyProtection="1">
      <alignment horizontal="right"/>
    </xf>
    <xf numFmtId="43" fontId="0" fillId="2" borderId="3" xfId="1" applyFont="1" applyFill="1" applyBorder="1" applyAlignment="1" applyProtection="1">
      <alignment horizontal="right"/>
    </xf>
    <xf numFmtId="43" fontId="0" fillId="0" borderId="0" xfId="1" applyFont="1" applyFill="1" applyBorder="1" applyAlignment="1" applyProtection="1">
      <alignment horizontal="right"/>
    </xf>
    <xf numFmtId="167" fontId="10" fillId="0" borderId="0" xfId="0" applyNumberFormat="1" applyFont="1" applyFill="1" applyBorder="1" applyAlignment="1" applyProtection="1">
      <alignment horizontal="left"/>
    </xf>
    <xf numFmtId="0" fontId="16" fillId="0" borderId="0" xfId="0" applyFont="1" applyProtection="1"/>
    <xf numFmtId="38" fontId="0" fillId="0" borderId="3" xfId="0" applyNumberFormat="1" applyBorder="1" applyAlignment="1" applyProtection="1">
      <alignment horizontal="right"/>
    </xf>
    <xf numFmtId="38" fontId="0" fillId="2" borderId="3" xfId="0" applyNumberFormat="1" applyFill="1" applyBorder="1" applyAlignment="1" applyProtection="1">
      <alignment horizontal="right"/>
    </xf>
    <xf numFmtId="38" fontId="3" fillId="0" borderId="3" xfId="1" applyNumberFormat="1" applyFont="1" applyFill="1" applyBorder="1" applyAlignment="1" applyProtection="1">
      <alignment horizontal="right"/>
    </xf>
    <xf numFmtId="38" fontId="0" fillId="0" borderId="3" xfId="1" applyNumberFormat="1" applyFont="1" applyFill="1" applyBorder="1" applyAlignment="1" applyProtection="1">
      <alignment horizontal="right"/>
    </xf>
    <xf numFmtId="38" fontId="0" fillId="2" borderId="3" xfId="1" applyNumberFormat="1" applyFont="1" applyFill="1" applyBorder="1" applyAlignment="1" applyProtection="1">
      <alignment horizontal="right"/>
    </xf>
    <xf numFmtId="165" fontId="0" fillId="0" borderId="3" xfId="1" applyNumberFormat="1" applyFont="1" applyBorder="1" applyProtection="1"/>
    <xf numFmtId="0" fontId="0" fillId="7" borderId="3" xfId="0" applyFill="1" applyBorder="1" applyProtection="1"/>
    <xf numFmtId="0" fontId="6" fillId="15" borderId="0" xfId="0" applyFont="1" applyFill="1" applyBorder="1" applyProtection="1"/>
    <xf numFmtId="0" fontId="6" fillId="0" borderId="0" xfId="0" applyFont="1" applyFill="1" applyBorder="1" applyProtection="1"/>
    <xf numFmtId="49" fontId="3" fillId="0" borderId="0" xfId="28" applyNumberFormat="1" applyFont="1" applyAlignment="1" applyProtection="1">
      <alignment horizontal="center"/>
    </xf>
    <xf numFmtId="0" fontId="33" fillId="0" borderId="0" xfId="28" applyAlignment="1">
      <alignment vertical="top" wrapText="1"/>
    </xf>
    <xf numFmtId="0" fontId="13" fillId="0" borderId="0" xfId="0" applyFont="1" applyFill="1" applyBorder="1" applyAlignment="1" applyProtection="1">
      <alignment horizontal="left"/>
    </xf>
    <xf numFmtId="0" fontId="0" fillId="0" borderId="6" xfId="0" applyBorder="1" applyAlignment="1" applyProtection="1"/>
    <xf numFmtId="0" fontId="0" fillId="0" borderId="9" xfId="0" applyBorder="1" applyAlignment="1" applyProtection="1">
      <alignment horizontal="left"/>
    </xf>
    <xf numFmtId="0" fontId="6" fillId="0" borderId="9" xfId="0" applyFont="1" applyBorder="1" applyAlignment="1" applyProtection="1">
      <alignment horizontal="left"/>
    </xf>
    <xf numFmtId="0" fontId="3" fillId="0" borderId="9" xfId="0" applyFont="1" applyFill="1" applyBorder="1" applyAlignment="1" applyProtection="1">
      <alignment horizontal="left"/>
    </xf>
    <xf numFmtId="0" fontId="0" fillId="0" borderId="0" xfId="0" applyAlignment="1" applyProtection="1">
      <alignment horizontal="right"/>
    </xf>
    <xf numFmtId="0" fontId="3" fillId="0" borderId="0" xfId="0" applyFont="1" applyAlignment="1" applyProtection="1">
      <alignment horizontal="left"/>
    </xf>
    <xf numFmtId="0" fontId="3" fillId="0" borderId="0" xfId="28" applyFont="1" applyAlignment="1">
      <alignment horizontal="left" vertical="top" wrapText="1"/>
    </xf>
    <xf numFmtId="0" fontId="6" fillId="0" borderId="0" xfId="0" applyFont="1" applyAlignment="1" applyProtection="1">
      <alignment horizontal="left"/>
    </xf>
    <xf numFmtId="0" fontId="0" fillId="0" borderId="0" xfId="0" applyFill="1"/>
    <xf numFmtId="49" fontId="3" fillId="0" borderId="0" xfId="28" applyNumberFormat="1" applyFont="1" applyFill="1" applyAlignment="1">
      <alignment horizontal="center"/>
    </xf>
    <xf numFmtId="49" fontId="33" fillId="0" borderId="0" xfId="28" applyNumberFormat="1" applyFill="1" applyAlignment="1">
      <alignment horizontal="center"/>
    </xf>
    <xf numFmtId="0" fontId="3" fillId="0" borderId="0" xfId="0" applyFont="1" applyFill="1" applyAlignment="1" applyProtection="1">
      <alignment horizontal="right"/>
    </xf>
    <xf numFmtId="0" fontId="3" fillId="0" borderId="0" xfId="28" applyFont="1" applyFill="1" applyAlignment="1" applyProtection="1">
      <alignment horizontal="left" vertical="top" wrapText="1"/>
    </xf>
    <xf numFmtId="0" fontId="6" fillId="0" borderId="0" xfId="28" applyFont="1" applyFill="1" applyProtection="1"/>
    <xf numFmtId="0" fontId="3" fillId="0" borderId="0" xfId="0" applyFont="1" applyFill="1" applyAlignment="1" applyProtection="1">
      <alignment horizontal="left" vertical="top" wrapText="1"/>
    </xf>
    <xf numFmtId="0" fontId="3" fillId="0" borderId="3" xfId="0" applyFont="1" applyBorder="1" applyAlignment="1" applyProtection="1">
      <alignment horizontal="center"/>
    </xf>
    <xf numFmtId="0" fontId="3" fillId="0" borderId="0" xfId="0" applyFont="1"/>
    <xf numFmtId="0" fontId="0" fillId="0" borderId="2" xfId="0" applyBorder="1" applyProtection="1"/>
    <xf numFmtId="43" fontId="0" fillId="0" borderId="0" xfId="0" applyNumberFormat="1"/>
    <xf numFmtId="0" fontId="0" fillId="0" borderId="0" xfId="0" applyAlignment="1"/>
    <xf numFmtId="14" fontId="0" fillId="0" borderId="0" xfId="0" applyNumberFormat="1"/>
    <xf numFmtId="0" fontId="13" fillId="0" borderId="0" xfId="0" applyFont="1" applyFill="1" applyBorder="1" applyAlignment="1" applyProtection="1"/>
    <xf numFmtId="0" fontId="0" fillId="0" borderId="9" xfId="0" applyBorder="1" applyAlignment="1" applyProtection="1"/>
    <xf numFmtId="0" fontId="0" fillId="0" borderId="11" xfId="0" applyBorder="1" applyAlignment="1" applyProtection="1"/>
    <xf numFmtId="0" fontId="6" fillId="0" borderId="9" xfId="0" applyFont="1" applyBorder="1" applyAlignment="1" applyProtection="1"/>
    <xf numFmtId="0" fontId="6" fillId="0" borderId="11" xfId="0" applyFont="1" applyBorder="1" applyAlignment="1" applyProtection="1"/>
    <xf numFmtId="0" fontId="0" fillId="0" borderId="0" xfId="0" applyAlignment="1" applyProtection="1">
      <alignment horizontal="left"/>
    </xf>
    <xf numFmtId="0" fontId="0" fillId="0" borderId="0" xfId="0" applyBorder="1" applyAlignment="1" applyProtection="1">
      <alignment horizontal="left"/>
    </xf>
    <xf numFmtId="0" fontId="0" fillId="0" borderId="0" xfId="0" applyAlignment="1">
      <alignment horizontal="left"/>
    </xf>
    <xf numFmtId="0" fontId="3" fillId="0" borderId="9" xfId="0" applyFont="1" applyFill="1" applyBorder="1" applyAlignment="1" applyProtection="1"/>
    <xf numFmtId="0" fontId="0" fillId="0" borderId="11" xfId="0" applyFill="1" applyBorder="1" applyAlignment="1" applyProtection="1"/>
    <xf numFmtId="0" fontId="6" fillId="2" borderId="9" xfId="0" applyFont="1" applyFill="1" applyBorder="1" applyAlignment="1" applyProtection="1"/>
    <xf numFmtId="0" fontId="6" fillId="2" borderId="10" xfId="0" applyFont="1" applyFill="1" applyBorder="1" applyAlignment="1" applyProtection="1"/>
    <xf numFmtId="0" fontId="6" fillId="2" borderId="11" xfId="0" applyFont="1" applyFill="1" applyBorder="1" applyAlignment="1" applyProtection="1"/>
    <xf numFmtId="0" fontId="0" fillId="0" borderId="9" xfId="0" applyFill="1" applyBorder="1" applyAlignment="1" applyProtection="1"/>
    <xf numFmtId="0" fontId="13" fillId="0" borderId="9" xfId="0" applyFont="1" applyBorder="1" applyAlignment="1" applyProtection="1"/>
    <xf numFmtId="0" fontId="13" fillId="0" borderId="11" xfId="0" applyFont="1" applyBorder="1" applyAlignment="1" applyProtection="1"/>
    <xf numFmtId="0" fontId="6" fillId="10" borderId="9" xfId="0" applyFont="1" applyFill="1" applyBorder="1" applyAlignment="1" applyProtection="1"/>
    <xf numFmtId="0" fontId="6" fillId="10" borderId="10" xfId="0" applyFont="1" applyFill="1" applyBorder="1" applyAlignment="1" applyProtection="1"/>
    <xf numFmtId="0" fontId="6" fillId="10" borderId="11" xfId="0" applyFont="1" applyFill="1" applyBorder="1" applyAlignment="1" applyProtection="1"/>
    <xf numFmtId="0" fontId="13" fillId="0" borderId="0" xfId="0" applyFont="1" applyAlignment="1" applyProtection="1">
      <alignment horizontal="left"/>
    </xf>
    <xf numFmtId="0" fontId="0" fillId="0" borderId="3" xfId="0" applyBorder="1" applyAlignment="1" applyProtection="1">
      <alignment horizontal="left"/>
    </xf>
    <xf numFmtId="0" fontId="6" fillId="0" borderId="5" xfId="0" applyFont="1" applyBorder="1" applyAlignment="1" applyProtection="1">
      <alignment horizontal="left"/>
    </xf>
    <xf numFmtId="0" fontId="3" fillId="0" borderId="3" xfId="0" applyFont="1" applyBorder="1" applyAlignment="1" applyProtection="1">
      <alignment horizontal="left"/>
    </xf>
    <xf numFmtId="0" fontId="0" fillId="0" borderId="2" xfId="0" applyBorder="1" applyAlignment="1" applyProtection="1">
      <alignment horizontal="left"/>
    </xf>
    <xf numFmtId="0" fontId="0" fillId="0" borderId="0" xfId="0" quotePrefix="1" applyAlignment="1" applyProtection="1">
      <alignment horizontal="left"/>
    </xf>
    <xf numFmtId="0" fontId="6" fillId="0" borderId="0" xfId="0" applyFont="1" applyFill="1" applyAlignment="1" applyProtection="1">
      <alignment horizontal="left"/>
    </xf>
    <xf numFmtId="0" fontId="0" fillId="0" borderId="0" xfId="0" applyBorder="1" applyAlignment="1">
      <alignment horizontal="left"/>
    </xf>
    <xf numFmtId="0" fontId="6" fillId="0" borderId="0" xfId="0" applyFont="1" applyBorder="1" applyAlignment="1" applyProtection="1">
      <alignment horizontal="left"/>
    </xf>
    <xf numFmtId="0" fontId="0" fillId="0" borderId="0" xfId="0" applyFill="1" applyBorder="1" applyAlignment="1"/>
    <xf numFmtId="0" fontId="3" fillId="0" borderId="0" xfId="0" applyFont="1" applyAlignment="1"/>
    <xf numFmtId="0" fontId="0" fillId="0" borderId="0" xfId="0" applyAlignment="1" applyProtection="1">
      <alignment horizontal="right"/>
    </xf>
    <xf numFmtId="0" fontId="6" fillId="0" borderId="0" xfId="0" applyFont="1"/>
    <xf numFmtId="43" fontId="0" fillId="0" borderId="11" xfId="0" applyNumberFormat="1" applyBorder="1" applyAlignment="1" applyProtection="1">
      <alignment horizontal="center"/>
    </xf>
    <xf numFmtId="0" fontId="6" fillId="0" borderId="0" xfId="0" applyFont="1" applyAlignment="1" applyProtection="1">
      <alignment horizontal="left"/>
    </xf>
    <xf numFmtId="0" fontId="3" fillId="0" borderId="0" xfId="0" applyFont="1" applyAlignment="1" applyProtection="1">
      <alignment horizontal="left"/>
    </xf>
    <xf numFmtId="0" fontId="3" fillId="2" borderId="3" xfId="0" applyFont="1" applyFill="1" applyBorder="1" applyAlignment="1" applyProtection="1">
      <alignment horizontal="center"/>
    </xf>
    <xf numFmtId="0" fontId="0" fillId="0" borderId="0" xfId="0" applyFont="1" applyProtection="1"/>
    <xf numFmtId="0" fontId="0" fillId="0" borderId="0" xfId="0" applyNumberFormat="1" applyAlignment="1">
      <alignment horizontal="left"/>
    </xf>
    <xf numFmtId="0" fontId="10" fillId="9" borderId="3" xfId="1" applyNumberFormat="1" applyFont="1" applyFill="1" applyBorder="1" applyProtection="1">
      <protection locked="0"/>
    </xf>
    <xf numFmtId="44" fontId="10" fillId="3" borderId="3" xfId="1" applyNumberFormat="1" applyFont="1" applyFill="1" applyBorder="1" applyProtection="1">
      <protection locked="0"/>
    </xf>
    <xf numFmtId="44" fontId="0" fillId="0" borderId="3" xfId="1" applyNumberFormat="1" applyFont="1" applyBorder="1" applyProtection="1"/>
    <xf numFmtId="1" fontId="10" fillId="3" borderId="3" xfId="1" applyNumberFormat="1" applyFont="1" applyFill="1" applyBorder="1" applyProtection="1">
      <protection locked="0"/>
    </xf>
    <xf numFmtId="172" fontId="10" fillId="3" borderId="3" xfId="1" applyNumberFormat="1" applyFont="1" applyFill="1" applyBorder="1" applyProtection="1">
      <protection locked="0"/>
    </xf>
    <xf numFmtId="3" fontId="10" fillId="3" borderId="3" xfId="1" applyNumberFormat="1" applyFont="1" applyFill="1" applyBorder="1" applyProtection="1">
      <protection locked="0"/>
    </xf>
    <xf numFmtId="0" fontId="3" fillId="0" borderId="3" xfId="0" applyFont="1" applyBorder="1" applyAlignment="1" applyProtection="1">
      <alignment horizontal="center" wrapText="1"/>
    </xf>
    <xf numFmtId="0" fontId="0" fillId="0" borderId="17" xfId="0" applyBorder="1" applyAlignment="1" applyProtection="1">
      <alignment horizontal="right"/>
    </xf>
    <xf numFmtId="43" fontId="0" fillId="0" borderId="0" xfId="0" applyNumberFormat="1" applyBorder="1" applyAlignment="1" applyProtection="1">
      <alignment horizontal="center"/>
    </xf>
    <xf numFmtId="43" fontId="0" fillId="0" borderId="17" xfId="0" applyNumberFormat="1" applyBorder="1" applyProtection="1"/>
    <xf numFmtId="0" fontId="3" fillId="0" borderId="3" xfId="0" applyFont="1" applyBorder="1" applyProtection="1"/>
    <xf numFmtId="0" fontId="3" fillId="0" borderId="16" xfId="0" applyFont="1" applyFill="1" applyBorder="1" applyProtection="1"/>
    <xf numFmtId="0" fontId="3" fillId="0" borderId="3" xfId="0" applyFont="1" applyFill="1" applyBorder="1" applyProtection="1"/>
    <xf numFmtId="0" fontId="3" fillId="0" borderId="3" xfId="0" applyFont="1" applyBorder="1" applyAlignment="1" applyProtection="1">
      <alignment horizontal="right"/>
    </xf>
    <xf numFmtId="0" fontId="3" fillId="0" borderId="3" xfId="0" applyFont="1" applyFill="1" applyBorder="1" applyAlignment="1" applyProtection="1">
      <alignment horizontal="right"/>
    </xf>
    <xf numFmtId="4" fontId="6" fillId="0" borderId="3" xfId="0" applyNumberFormat="1" applyFont="1" applyFill="1" applyBorder="1" applyProtection="1"/>
    <xf numFmtId="0" fontId="3" fillId="0" borderId="5" xfId="0" applyFont="1" applyFill="1" applyBorder="1" applyAlignment="1" applyProtection="1"/>
    <xf numFmtId="0" fontId="13" fillId="0" borderId="0" xfId="0" applyFont="1" applyFill="1" applyBorder="1" applyAlignment="1" applyProtection="1">
      <alignment horizontal="left"/>
    </xf>
    <xf numFmtId="0" fontId="11" fillId="3" borderId="3" xfId="0" applyFont="1" applyFill="1" applyBorder="1" applyAlignment="1" applyProtection="1">
      <alignment horizontal="center"/>
      <protection locked="0"/>
    </xf>
    <xf numFmtId="0" fontId="6" fillId="0" borderId="0" xfId="0" applyFont="1" applyAlignment="1" applyProtection="1">
      <alignment horizontal="left"/>
    </xf>
    <xf numFmtId="0" fontId="3" fillId="0" borderId="0" xfId="0" applyFont="1" applyAlignment="1" applyProtection="1">
      <alignment horizontal="left"/>
    </xf>
    <xf numFmtId="41" fontId="0" fillId="0" borderId="0" xfId="0" applyNumberFormat="1" applyProtection="1"/>
    <xf numFmtId="0" fontId="3" fillId="0" borderId="0" xfId="0" applyFont="1" applyFill="1" applyBorder="1" applyAlignment="1"/>
    <xf numFmtId="0" fontId="3" fillId="0" borderId="0" xfId="0" applyFont="1" applyFill="1" applyBorder="1"/>
    <xf numFmtId="9" fontId="0" fillId="0" borderId="0" xfId="0" applyNumberFormat="1"/>
    <xf numFmtId="10" fontId="0" fillId="0" borderId="0" xfId="0" applyNumberFormat="1"/>
    <xf numFmtId="44" fontId="0" fillId="0" borderId="0" xfId="0" applyNumberFormat="1"/>
    <xf numFmtId="3" fontId="0" fillId="0" borderId="0" xfId="0" applyNumberFormat="1"/>
    <xf numFmtId="1" fontId="0" fillId="0" borderId="0" xfId="0" applyNumberFormat="1"/>
    <xf numFmtId="0" fontId="0" fillId="0" borderId="0" xfId="0"/>
    <xf numFmtId="43" fontId="0" fillId="0" borderId="0" xfId="0" applyNumberFormat="1"/>
    <xf numFmtId="0" fontId="0" fillId="0" borderId="0" xfId="0" applyAlignment="1"/>
    <xf numFmtId="0" fontId="0" fillId="0" borderId="0" xfId="0" applyBorder="1"/>
    <xf numFmtId="0" fontId="0" fillId="0" borderId="0" xfId="0" applyFill="1" applyBorder="1"/>
    <xf numFmtId="0" fontId="0" fillId="0" borderId="0" xfId="0" applyFill="1" applyBorder="1" applyAlignment="1"/>
    <xf numFmtId="0" fontId="3" fillId="0" borderId="0" xfId="0" applyFont="1" applyAlignment="1" applyProtection="1">
      <alignment horizontal="left"/>
    </xf>
    <xf numFmtId="0" fontId="3" fillId="0" borderId="0" xfId="0" applyFont="1" applyFill="1" applyProtection="1"/>
    <xf numFmtId="0" fontId="3" fillId="0" borderId="0" xfId="0" applyFont="1" applyFill="1" applyBorder="1" applyAlignment="1" applyProtection="1">
      <alignment horizontal="right"/>
    </xf>
    <xf numFmtId="0" fontId="6" fillId="0" borderId="9" xfId="0" applyFont="1" applyFill="1" applyBorder="1" applyProtection="1"/>
    <xf numFmtId="0" fontId="0" fillId="0" borderId="11" xfId="0" applyFill="1" applyBorder="1" applyProtection="1"/>
    <xf numFmtId="0" fontId="6" fillId="0" borderId="9" xfId="0" applyFont="1" applyFill="1" applyBorder="1" applyAlignment="1" applyProtection="1"/>
    <xf numFmtId="0" fontId="6" fillId="0" borderId="11" xfId="0" applyFont="1" applyFill="1" applyBorder="1" applyAlignment="1" applyProtection="1"/>
    <xf numFmtId="0" fontId="0" fillId="0" borderId="10" xfId="0" applyFill="1" applyBorder="1" applyAlignment="1" applyProtection="1"/>
    <xf numFmtId="0" fontId="0" fillId="0" borderId="3" xfId="0" applyFill="1" applyBorder="1" applyAlignment="1" applyProtection="1">
      <alignment horizontal="center"/>
    </xf>
    <xf numFmtId="0" fontId="11" fillId="9" borderId="3" xfId="0" applyFont="1" applyFill="1" applyBorder="1" applyAlignment="1" applyProtection="1">
      <alignment horizontal="center"/>
      <protection locked="0"/>
    </xf>
    <xf numFmtId="0" fontId="0" fillId="0" borderId="0" xfId="0" applyAlignment="1" applyProtection="1">
      <alignment horizontal="left"/>
    </xf>
    <xf numFmtId="0" fontId="0" fillId="0" borderId="2" xfId="0" applyFill="1" applyBorder="1" applyProtection="1"/>
    <xf numFmtId="0" fontId="3" fillId="0" borderId="3" xfId="0" applyFont="1" applyFill="1" applyBorder="1" applyAlignment="1" applyProtection="1">
      <alignment horizontal="center"/>
    </xf>
    <xf numFmtId="0" fontId="13" fillId="0" borderId="0" xfId="0" applyFont="1" applyFill="1" applyProtection="1"/>
    <xf numFmtId="0" fontId="3" fillId="0" borderId="3" xfId="0" applyFont="1" applyFill="1" applyBorder="1" applyAlignment="1" applyProtection="1">
      <alignment horizontal="left"/>
    </xf>
    <xf numFmtId="41" fontId="15" fillId="0" borderId="3" xfId="0" applyNumberFormat="1" applyFont="1" applyFill="1" applyBorder="1" applyProtection="1"/>
    <xf numFmtId="43" fontId="40" fillId="2" borderId="3" xfId="0" applyNumberFormat="1" applyFont="1" applyFill="1" applyBorder="1" applyProtection="1"/>
    <xf numFmtId="4" fontId="3" fillId="10" borderId="3" xfId="0" applyNumberFormat="1" applyFont="1" applyFill="1" applyBorder="1" applyAlignment="1" applyProtection="1">
      <alignment horizontal="right"/>
    </xf>
    <xf numFmtId="0" fontId="0" fillId="0" borderId="16" xfId="0" applyFill="1" applyBorder="1" applyProtection="1"/>
    <xf numFmtId="4" fontId="0" fillId="0" borderId="0" xfId="0" applyNumberFormat="1"/>
    <xf numFmtId="41" fontId="0" fillId="0" borderId="0" xfId="0" applyNumberFormat="1"/>
    <xf numFmtId="172" fontId="0" fillId="0" borderId="0" xfId="0" applyNumberFormat="1" applyBorder="1" applyProtection="1"/>
    <xf numFmtId="0" fontId="3" fillId="0" borderId="0" xfId="0" applyFont="1" applyAlignment="1">
      <alignment horizontal="left"/>
    </xf>
    <xf numFmtId="0" fontId="0" fillId="0" borderId="0" xfId="0" applyFont="1" applyFill="1" applyBorder="1" applyAlignment="1"/>
    <xf numFmtId="0" fontId="11" fillId="3" borderId="3" xfId="0" applyNumberFormat="1" applyFont="1" applyFill="1" applyBorder="1" applyAlignment="1" applyProtection="1">
      <alignment horizontal="center"/>
      <protection locked="0"/>
    </xf>
    <xf numFmtId="0" fontId="6" fillId="2" borderId="3" xfId="0" applyNumberFormat="1" applyFont="1" applyFill="1" applyBorder="1" applyAlignment="1" applyProtection="1">
      <alignment horizontal="center"/>
    </xf>
    <xf numFmtId="0" fontId="0" fillId="0" borderId="0" xfId="0" applyNumberFormat="1"/>
    <xf numFmtId="172" fontId="0" fillId="0" borderId="0" xfId="0" applyNumberFormat="1"/>
    <xf numFmtId="0" fontId="0" fillId="0" borderId="0" xfId="0" applyAlignment="1">
      <alignment horizontal="right"/>
    </xf>
    <xf numFmtId="0" fontId="13" fillId="0" borderId="0" xfId="0" applyFont="1" applyAlignment="1" applyProtection="1">
      <alignment horizontal="right"/>
    </xf>
    <xf numFmtId="0" fontId="13" fillId="0" borderId="0" xfId="0" applyFont="1" applyFill="1" applyBorder="1" applyAlignment="1" applyProtection="1">
      <alignment horizontal="right"/>
    </xf>
    <xf numFmtId="0" fontId="6" fillId="0" borderId="9" xfId="0" applyFont="1" applyBorder="1" applyAlignment="1" applyProtection="1">
      <alignment horizontal="right"/>
    </xf>
    <xf numFmtId="0" fontId="3" fillId="0" borderId="16" xfId="0" applyFont="1" applyFill="1" applyBorder="1" applyAlignment="1" applyProtection="1">
      <alignment horizontal="right"/>
    </xf>
    <xf numFmtId="0" fontId="0" fillId="0" borderId="3" xfId="0" applyFill="1" applyBorder="1" applyAlignment="1" applyProtection="1">
      <alignment horizontal="right"/>
    </xf>
    <xf numFmtId="0" fontId="0" fillId="0" borderId="9" xfId="0" applyFill="1" applyBorder="1" applyAlignment="1" applyProtection="1">
      <alignment horizontal="right"/>
    </xf>
    <xf numFmtId="0" fontId="3" fillId="0" borderId="9" xfId="0" applyFont="1" applyFill="1" applyBorder="1" applyAlignment="1" applyProtection="1">
      <alignment horizontal="right"/>
    </xf>
    <xf numFmtId="0" fontId="3" fillId="0" borderId="5" xfId="0" applyFont="1" applyFill="1" applyBorder="1" applyAlignment="1" applyProtection="1">
      <alignment horizontal="right"/>
    </xf>
    <xf numFmtId="49" fontId="3" fillId="0" borderId="0" xfId="0" applyNumberFormat="1" applyFont="1" applyAlignment="1">
      <alignment horizontal="left"/>
    </xf>
    <xf numFmtId="2" fontId="0" fillId="0" borderId="0" xfId="0" applyNumberFormat="1" applyAlignment="1">
      <alignment horizontal="left"/>
    </xf>
    <xf numFmtId="0" fontId="0" fillId="0" borderId="0" xfId="0" applyAlignment="1" applyProtection="1">
      <alignment horizontal="left"/>
    </xf>
    <xf numFmtId="0" fontId="3" fillId="0" borderId="0" xfId="0" applyFont="1" applyAlignment="1" applyProtection="1">
      <alignment horizontal="left"/>
    </xf>
    <xf numFmtId="0" fontId="41" fillId="0" borderId="0" xfId="0" applyFont="1" applyAlignment="1">
      <alignment horizontal="left"/>
    </xf>
    <xf numFmtId="0" fontId="11" fillId="3" borderId="3" xfId="0" applyFont="1" applyFill="1" applyBorder="1" applyAlignment="1" applyProtection="1">
      <alignment horizontal="center"/>
      <protection locked="0"/>
    </xf>
    <xf numFmtId="0" fontId="0" fillId="0" borderId="0" xfId="0" applyAlignment="1" applyProtection="1">
      <alignment horizontal="left"/>
    </xf>
    <xf numFmtId="0" fontId="0" fillId="0" borderId="0" xfId="0" applyFont="1"/>
    <xf numFmtId="0" fontId="11" fillId="3" borderId="3" xfId="0" applyFont="1" applyFill="1" applyBorder="1" applyAlignment="1" applyProtection="1">
      <alignment horizontal="center"/>
      <protection locked="0"/>
    </xf>
    <xf numFmtId="0" fontId="0" fillId="0" borderId="0" xfId="0" applyAlignment="1" applyProtection="1">
      <alignment horizontal="left"/>
    </xf>
    <xf numFmtId="0" fontId="0" fillId="0" borderId="0" xfId="0" applyAlignment="1" applyProtection="1">
      <alignment horizontal="right"/>
    </xf>
    <xf numFmtId="0" fontId="3" fillId="0" borderId="0" xfId="0" applyFont="1" applyAlignment="1" applyProtection="1">
      <alignment horizontal="left"/>
    </xf>
    <xf numFmtId="43" fontId="3" fillId="0" borderId="3" xfId="0" applyNumberFormat="1" applyFont="1" applyBorder="1" applyProtection="1"/>
    <xf numFmtId="0" fontId="3" fillId="0" borderId="0" xfId="0" applyFont="1" applyAlignment="1" applyProtection="1"/>
    <xf numFmtId="41" fontId="37" fillId="0" borderId="3" xfId="0" applyNumberFormat="1" applyFont="1" applyFill="1" applyBorder="1" applyProtection="1"/>
    <xf numFmtId="0" fontId="10" fillId="3" borderId="3" xfId="0" applyNumberFormat="1" applyFont="1" applyFill="1" applyBorder="1" applyAlignment="1" applyProtection="1">
      <alignment horizontal="left"/>
      <protection locked="0"/>
    </xf>
    <xf numFmtId="0" fontId="4" fillId="0" borderId="3" xfId="0" applyFont="1" applyBorder="1" applyAlignment="1" applyProtection="1">
      <alignment horizontal="right"/>
    </xf>
    <xf numFmtId="2" fontId="0" fillId="0" borderId="0" xfId="0" applyNumberFormat="1"/>
    <xf numFmtId="0" fontId="0" fillId="0" borderId="0" xfId="0" applyFont="1" applyAlignment="1"/>
    <xf numFmtId="0" fontId="0" fillId="17" borderId="0" xfId="0" applyNumberFormat="1" applyFill="1" applyAlignment="1">
      <alignment horizontal="left"/>
    </xf>
    <xf numFmtId="0" fontId="11" fillId="3" borderId="3" xfId="0" applyFont="1" applyFill="1" applyBorder="1" applyAlignment="1" applyProtection="1">
      <alignment horizontal="center"/>
      <protection locked="0"/>
    </xf>
    <xf numFmtId="0" fontId="3" fillId="0" borderId="0" xfId="0" applyFont="1" applyFill="1" applyBorder="1" applyAlignment="1" applyProtection="1">
      <alignment horizontal="right"/>
    </xf>
    <xf numFmtId="0" fontId="0" fillId="0" borderId="11" xfId="0" applyFill="1" applyBorder="1" applyAlignment="1" applyProtection="1">
      <alignment horizontal="left"/>
    </xf>
    <xf numFmtId="0" fontId="6" fillId="0" borderId="0" xfId="0" applyFont="1" applyFill="1" applyBorder="1" applyAlignment="1" applyProtection="1"/>
    <xf numFmtId="0" fontId="10" fillId="3" borderId="3" xfId="0" applyFont="1" applyFill="1" applyBorder="1" applyAlignment="1" applyProtection="1">
      <alignment horizontal="left"/>
      <protection locked="0"/>
    </xf>
    <xf numFmtId="0" fontId="10" fillId="3" borderId="3" xfId="0" applyFont="1" applyFill="1" applyBorder="1" applyAlignment="1" applyProtection="1">
      <alignment horizontal="center"/>
      <protection locked="0"/>
    </xf>
    <xf numFmtId="0" fontId="0" fillId="0" borderId="0" xfId="0" applyAlignment="1" applyProtection="1">
      <alignment horizontal="left"/>
    </xf>
    <xf numFmtId="0" fontId="6" fillId="0" borderId="0" xfId="0" applyFont="1" applyFill="1" applyBorder="1" applyAlignment="1" applyProtection="1">
      <alignment horizontal="left"/>
    </xf>
    <xf numFmtId="0" fontId="6" fillId="0" borderId="0" xfId="0" applyFont="1" applyAlignment="1" applyProtection="1">
      <alignment horizontal="left"/>
    </xf>
    <xf numFmtId="0" fontId="3" fillId="0" borderId="0" xfId="0" applyFont="1" applyAlignment="1" applyProtection="1">
      <alignment horizontal="right"/>
    </xf>
    <xf numFmtId="0" fontId="0" fillId="0" borderId="3" xfId="0" applyBorder="1" applyAlignment="1" applyProtection="1">
      <alignment horizontal="right"/>
    </xf>
    <xf numFmtId="0" fontId="0" fillId="0" borderId="9" xfId="0" applyBorder="1" applyAlignment="1" applyProtection="1">
      <alignment horizontal="right"/>
    </xf>
    <xf numFmtId="0" fontId="6" fillId="2" borderId="3" xfId="0" applyFont="1" applyFill="1" applyBorder="1" applyAlignment="1" applyProtection="1">
      <alignment horizontal="center"/>
    </xf>
    <xf numFmtId="0" fontId="6" fillId="8" borderId="2" xfId="0" applyFont="1" applyFill="1" applyBorder="1" applyAlignment="1" applyProtection="1">
      <alignment horizontal="center"/>
    </xf>
    <xf numFmtId="0" fontId="0" fillId="0" borderId="0" xfId="0" applyAlignment="1" applyProtection="1">
      <alignment horizontal="right"/>
    </xf>
    <xf numFmtId="0" fontId="3" fillId="0" borderId="0" xfId="0" applyFont="1" applyAlignment="1" applyProtection="1">
      <alignment horizontal="left"/>
    </xf>
    <xf numFmtId="2" fontId="3" fillId="0" borderId="0" xfId="0" applyNumberFormat="1" applyFont="1" applyAlignment="1">
      <alignment horizontal="left"/>
    </xf>
    <xf numFmtId="2" fontId="42" fillId="0" borderId="0" xfId="0" applyNumberFormat="1" applyFont="1" applyAlignment="1">
      <alignment horizontal="left"/>
    </xf>
    <xf numFmtId="1" fontId="42" fillId="0" borderId="0" xfId="0" applyNumberFormat="1" applyFont="1" applyAlignment="1">
      <alignment horizontal="left"/>
    </xf>
    <xf numFmtId="0" fontId="42" fillId="0" borderId="0" xfId="0" applyFont="1" applyAlignment="1">
      <alignment horizontal="left"/>
    </xf>
    <xf numFmtId="0" fontId="10" fillId="0" borderId="0" xfId="0" applyFont="1" applyFill="1" applyBorder="1" applyAlignment="1" applyProtection="1"/>
    <xf numFmtId="0" fontId="10" fillId="0" borderId="18" xfId="0" applyFont="1" applyFill="1" applyBorder="1" applyAlignment="1" applyProtection="1"/>
    <xf numFmtId="0" fontId="11" fillId="0" borderId="0" xfId="0" applyFont="1" applyFill="1" applyBorder="1" applyAlignment="1" applyProtection="1">
      <alignment vertical="top" wrapText="1"/>
    </xf>
    <xf numFmtId="0" fontId="10" fillId="0" borderId="3" xfId="0" applyFont="1" applyFill="1" applyBorder="1" applyAlignment="1" applyProtection="1">
      <alignment horizontal="left"/>
    </xf>
    <xf numFmtId="0" fontId="42" fillId="16" borderId="0" xfId="0" applyFont="1" applyFill="1" applyAlignment="1">
      <alignment horizontal="left"/>
    </xf>
    <xf numFmtId="2" fontId="42" fillId="16" borderId="0" xfId="0" applyNumberFormat="1" applyFont="1" applyFill="1" applyAlignment="1">
      <alignment horizontal="left"/>
    </xf>
    <xf numFmtId="0" fontId="6" fillId="2" borderId="3" xfId="0" applyFont="1" applyFill="1" applyBorder="1" applyAlignment="1" applyProtection="1">
      <alignment horizontal="center"/>
    </xf>
    <xf numFmtId="49" fontId="42" fillId="0" borderId="0" xfId="0" applyNumberFormat="1" applyFont="1" applyAlignment="1">
      <alignment horizontal="left"/>
    </xf>
    <xf numFmtId="0" fontId="3" fillId="0" borderId="0" xfId="0" applyFont="1" applyFill="1" applyBorder="1" applyAlignment="1" applyProtection="1">
      <alignment vertical="top"/>
    </xf>
    <xf numFmtId="0" fontId="11" fillId="3" borderId="3" xfId="0" applyFont="1" applyFill="1" applyBorder="1" applyAlignment="1" applyProtection="1">
      <alignment horizontal="center"/>
      <protection locked="0"/>
    </xf>
    <xf numFmtId="0" fontId="6" fillId="0" borderId="0" xfId="0" applyFont="1" applyFill="1" applyBorder="1" applyAlignment="1" applyProtection="1"/>
    <xf numFmtId="0" fontId="3" fillId="0" borderId="0" xfId="0" applyFont="1" applyAlignment="1" applyProtection="1">
      <alignment horizontal="right"/>
    </xf>
    <xf numFmtId="0" fontId="3" fillId="0" borderId="0" xfId="0" applyFont="1" applyFill="1" applyBorder="1" applyAlignment="1" applyProtection="1"/>
    <xf numFmtId="0" fontId="11" fillId="3" borderId="3" xfId="0" applyFont="1" applyFill="1" applyBorder="1" applyAlignment="1" applyProtection="1">
      <alignment horizontal="center"/>
      <protection locked="0"/>
    </xf>
    <xf numFmtId="0" fontId="0" fillId="0" borderId="6" xfId="0" applyFill="1" applyBorder="1" applyAlignment="1" applyProtection="1">
      <alignment horizontal="left"/>
    </xf>
    <xf numFmtId="0" fontId="0" fillId="0" borderId="0" xfId="0" applyAlignment="1" applyProtection="1">
      <alignment horizontal="left"/>
    </xf>
    <xf numFmtId="0" fontId="0" fillId="0" borderId="0" xfId="0" applyAlignment="1" applyProtection="1">
      <alignment horizontal="right"/>
    </xf>
    <xf numFmtId="0" fontId="0" fillId="0" borderId="0" xfId="0" applyAlignment="1" applyProtection="1"/>
    <xf numFmtId="0" fontId="0" fillId="0" borderId="3" xfId="29" applyNumberFormat="1" applyFont="1" applyBorder="1" applyProtection="1"/>
    <xf numFmtId="167" fontId="10" fillId="0" borderId="0" xfId="0" applyNumberFormat="1" applyFont="1" applyFill="1" applyBorder="1" applyAlignment="1" applyProtection="1"/>
    <xf numFmtId="165" fontId="0" fillId="0" borderId="3" xfId="1" applyNumberFormat="1" applyFont="1" applyBorder="1" applyAlignment="1" applyProtection="1">
      <alignment horizontal="center"/>
    </xf>
    <xf numFmtId="43" fontId="0" fillId="0" borderId="3" xfId="1" applyFont="1" applyBorder="1" applyAlignment="1" applyProtection="1">
      <alignment horizontal="center"/>
    </xf>
    <xf numFmtId="166" fontId="3" fillId="0" borderId="0" xfId="0" applyNumberFormat="1" applyFont="1" applyFill="1" applyBorder="1" applyAlignment="1" applyProtection="1">
      <alignment horizontal="right"/>
    </xf>
    <xf numFmtId="0" fontId="0" fillId="0" borderId="3" xfId="0" applyNumberFormat="1" applyFill="1" applyBorder="1" applyProtection="1"/>
    <xf numFmtId="10" fontId="0" fillId="0" borderId="0" xfId="0" applyNumberFormat="1" applyFill="1" applyBorder="1" applyProtection="1"/>
    <xf numFmtId="0" fontId="6" fillId="0" borderId="10" xfId="0" applyFont="1" applyFill="1" applyBorder="1" applyAlignment="1" applyProtection="1">
      <alignment horizontal="right"/>
    </xf>
    <xf numFmtId="4" fontId="6" fillId="0" borderId="10" xfId="0" applyNumberFormat="1" applyFont="1" applyFill="1" applyBorder="1" applyProtection="1"/>
    <xf numFmtId="0" fontId="38" fillId="0" borderId="0" xfId="0" applyFont="1" applyFill="1" applyBorder="1" applyAlignment="1" applyProtection="1">
      <alignment horizontal="center" wrapText="1"/>
    </xf>
    <xf numFmtId="0" fontId="38" fillId="0" borderId="0" xfId="0" applyFont="1" applyBorder="1" applyProtection="1"/>
    <xf numFmtId="44" fontId="38" fillId="0" borderId="0" xfId="0" applyNumberFormat="1" applyFont="1" applyBorder="1" applyProtection="1"/>
    <xf numFmtId="0" fontId="3" fillId="0" borderId="3" xfId="0" applyFont="1" applyFill="1" applyBorder="1" applyAlignment="1" applyProtection="1">
      <alignment horizontal="center" wrapText="1"/>
    </xf>
    <xf numFmtId="0" fontId="3" fillId="0" borderId="0" xfId="0" applyFont="1" applyBorder="1" applyAlignment="1" applyProtection="1"/>
    <xf numFmtId="1" fontId="0" fillId="0" borderId="0" xfId="0" applyNumberFormat="1" applyBorder="1" applyProtection="1"/>
    <xf numFmtId="3" fontId="0" fillId="0" borderId="0" xfId="0" applyNumberFormat="1" applyBorder="1" applyProtection="1"/>
    <xf numFmtId="44" fontId="0" fillId="0" borderId="0" xfId="0" applyNumberFormat="1" applyBorder="1" applyProtection="1"/>
    <xf numFmtId="1" fontId="6" fillId="0" borderId="3" xfId="0" applyNumberFormat="1" applyFont="1" applyBorder="1" applyProtection="1"/>
    <xf numFmtId="0" fontId="11" fillId="3" borderId="3" xfId="0" applyFont="1" applyFill="1" applyBorder="1" applyAlignment="1" applyProtection="1">
      <alignment horizontal="center"/>
      <protection locked="0"/>
    </xf>
    <xf numFmtId="0" fontId="0" fillId="0" borderId="0" xfId="0" applyFill="1" applyAlignment="1" applyProtection="1"/>
    <xf numFmtId="0" fontId="6" fillId="0" borderId="0" xfId="0" applyFont="1" applyAlignment="1" applyProtection="1">
      <alignment horizontal="left"/>
    </xf>
    <xf numFmtId="0" fontId="3" fillId="0" borderId="0" xfId="0" applyFont="1" applyAlignment="1" applyProtection="1">
      <alignment horizontal="right"/>
    </xf>
    <xf numFmtId="0" fontId="0" fillId="0" borderId="0" xfId="0" applyAlignment="1" applyProtection="1">
      <alignment horizontal="right"/>
    </xf>
    <xf numFmtId="0" fontId="3" fillId="0" borderId="0" xfId="0" applyFont="1" applyAlignment="1" applyProtection="1">
      <alignment horizontal="center"/>
    </xf>
    <xf numFmtId="0" fontId="3" fillId="0" borderId="0" xfId="0" applyFont="1" applyFill="1" applyBorder="1" applyAlignment="1" applyProtection="1">
      <alignment vertical="top" wrapText="1"/>
    </xf>
    <xf numFmtId="4" fontId="10" fillId="9" borderId="3" xfId="0" applyNumberFormat="1" applyFont="1" applyFill="1" applyBorder="1" applyProtection="1">
      <protection locked="0"/>
    </xf>
    <xf numFmtId="0" fontId="0" fillId="0" borderId="5" xfId="0" applyFill="1" applyBorder="1" applyAlignment="1" applyProtection="1"/>
    <xf numFmtId="0" fontId="0" fillId="9" borderId="3" xfId="0" applyFill="1" applyBorder="1" applyProtection="1">
      <protection locked="0"/>
    </xf>
    <xf numFmtId="0" fontId="3" fillId="0" borderId="0" xfId="28" applyFont="1" applyAlignment="1">
      <alignment horizontal="right"/>
    </xf>
    <xf numFmtId="0" fontId="3" fillId="0" borderId="0" xfId="28" applyFont="1" applyAlignment="1" applyProtection="1">
      <alignment horizontal="right"/>
    </xf>
    <xf numFmtId="0" fontId="0" fillId="0" borderId="18" xfId="0" applyBorder="1" applyAlignment="1" applyProtection="1"/>
    <xf numFmtId="0" fontId="0" fillId="0" borderId="19" xfId="0" applyBorder="1" applyAlignment="1" applyProtection="1"/>
    <xf numFmtId="0" fontId="3" fillId="0" borderId="0" xfId="0" applyFont="1" applyFill="1" applyAlignment="1" applyProtection="1">
      <alignment horizontal="center"/>
    </xf>
    <xf numFmtId="0" fontId="3" fillId="0" borderId="0" xfId="0" applyNumberFormat="1" applyFont="1" applyBorder="1" applyAlignment="1" applyProtection="1">
      <alignment horizontal="center"/>
    </xf>
    <xf numFmtId="3" fontId="3" fillId="0" borderId="0" xfId="0" applyNumberFormat="1" applyFont="1" applyBorder="1" applyAlignment="1" applyProtection="1">
      <alignment horizontal="center"/>
    </xf>
    <xf numFmtId="164" fontId="10" fillId="0" borderId="0" xfId="1" applyNumberFormat="1" applyFont="1" applyFill="1" applyBorder="1" applyProtection="1">
      <protection locked="0"/>
    </xf>
    <xf numFmtId="3" fontId="3" fillId="0" borderId="0" xfId="0" applyNumberFormat="1" applyFont="1" applyBorder="1" applyAlignment="1" applyProtection="1"/>
    <xf numFmtId="1" fontId="3" fillId="0" borderId="0" xfId="1" applyNumberFormat="1" applyFont="1" applyFill="1" applyBorder="1" applyAlignment="1" applyProtection="1">
      <alignment horizontal="center"/>
    </xf>
    <xf numFmtId="173" fontId="0" fillId="0" borderId="0" xfId="0" applyNumberFormat="1" applyBorder="1" applyAlignment="1" applyProtection="1">
      <alignment horizontal="right"/>
    </xf>
    <xf numFmtId="0" fontId="9" fillId="6" borderId="3" xfId="0" applyFont="1" applyFill="1" applyBorder="1"/>
    <xf numFmtId="0" fontId="21" fillId="0" borderId="0" xfId="0" applyFont="1"/>
    <xf numFmtId="0" fontId="23" fillId="2" borderId="13" xfId="43" applyFont="1" applyFill="1" applyBorder="1" applyAlignment="1">
      <alignment horizontal="left"/>
    </xf>
    <xf numFmtId="0" fontId="23" fillId="2" borderId="14" xfId="43" applyFont="1" applyFill="1" applyBorder="1" applyAlignment="1">
      <alignment horizontal="center"/>
    </xf>
    <xf numFmtId="0" fontId="1" fillId="0" borderId="2" xfId="43" applyBorder="1" applyAlignment="1">
      <alignment horizontal="left"/>
    </xf>
    <xf numFmtId="0" fontId="26" fillId="3" borderId="2" xfId="43" applyFont="1" applyFill="1" applyBorder="1" applyAlignment="1" applyProtection="1">
      <alignment horizontal="center"/>
      <protection locked="0"/>
    </xf>
    <xf numFmtId="0" fontId="1" fillId="0" borderId="2" xfId="43" applyBorder="1" applyAlignment="1">
      <alignment horizontal="center"/>
    </xf>
    <xf numFmtId="44" fontId="26" fillId="3" borderId="2" xfId="31" applyFont="1" applyFill="1" applyBorder="1" applyAlignment="1" applyProtection="1">
      <alignment horizontal="center"/>
      <protection locked="0"/>
    </xf>
    <xf numFmtId="44" fontId="1" fillId="2" borderId="12" xfId="2" applyFont="1" applyFill="1" applyBorder="1" applyAlignment="1" applyProtection="1">
      <alignment horizontal="center"/>
    </xf>
    <xf numFmtId="0" fontId="1" fillId="0" borderId="3" xfId="43" applyBorder="1" applyAlignment="1">
      <alignment horizontal="left"/>
    </xf>
    <xf numFmtId="0" fontId="26" fillId="3" borderId="3" xfId="43" applyFont="1" applyFill="1" applyBorder="1" applyAlignment="1" applyProtection="1">
      <alignment horizontal="center"/>
      <protection locked="0"/>
    </xf>
    <xf numFmtId="0" fontId="1" fillId="0" borderId="3" xfId="43" applyBorder="1" applyAlignment="1">
      <alignment horizontal="center"/>
    </xf>
    <xf numFmtId="44" fontId="26" fillId="3" borderId="3" xfId="31" applyFont="1" applyFill="1" applyBorder="1" applyAlignment="1" applyProtection="1">
      <alignment horizontal="center"/>
      <protection locked="0"/>
    </xf>
    <xf numFmtId="44" fontId="1" fillId="2" borderId="9" xfId="2" applyFont="1" applyFill="1" applyBorder="1" applyAlignment="1" applyProtection="1">
      <alignment horizontal="center"/>
    </xf>
    <xf numFmtId="0" fontId="30" fillId="0" borderId="3" xfId="43" applyFont="1" applyBorder="1" applyAlignment="1">
      <alignment horizontal="left"/>
    </xf>
    <xf numFmtId="0" fontId="30" fillId="0" borderId="3" xfId="43" applyFont="1" applyBorder="1" applyAlignment="1">
      <alignment horizontal="center"/>
    </xf>
    <xf numFmtId="0" fontId="26" fillId="3" borderId="3" xfId="43" applyFont="1" applyFill="1" applyBorder="1" applyAlignment="1" applyProtection="1">
      <alignment horizontal="left"/>
      <protection locked="0"/>
    </xf>
    <xf numFmtId="0" fontId="23" fillId="0" borderId="9" xfId="43" applyFont="1" applyBorder="1" applyAlignment="1">
      <alignment horizontal="right"/>
    </xf>
    <xf numFmtId="0" fontId="25" fillId="0" borderId="10" xfId="43" applyFont="1" applyBorder="1" applyAlignment="1">
      <alignment horizontal="center"/>
    </xf>
    <xf numFmtId="44" fontId="25" fillId="0" borderId="10" xfId="31" applyFont="1" applyBorder="1" applyAlignment="1" applyProtection="1">
      <alignment horizontal="center"/>
    </xf>
    <xf numFmtId="0" fontId="25" fillId="0" borderId="11" xfId="43" applyFont="1" applyBorder="1" applyAlignment="1">
      <alignment horizontal="center"/>
    </xf>
    <xf numFmtId="0" fontId="23" fillId="2" borderId="3" xfId="43" applyFont="1" applyFill="1" applyBorder="1" applyAlignment="1">
      <alignment horizontal="left"/>
    </xf>
    <xf numFmtId="0" fontId="23" fillId="2" borderId="9" xfId="43" applyFont="1" applyFill="1" applyBorder="1" applyAlignment="1">
      <alignment horizontal="center"/>
    </xf>
    <xf numFmtId="0" fontId="30" fillId="0" borderId="3" xfId="45" applyFont="1" applyBorder="1" applyAlignment="1">
      <alignment horizontal="left"/>
    </xf>
    <xf numFmtId="0" fontId="30" fillId="0" borderId="3" xfId="45" applyFont="1" applyBorder="1" applyAlignment="1">
      <alignment horizontal="center"/>
    </xf>
    <xf numFmtId="0" fontId="1" fillId="0" borderId="10" xfId="43" applyBorder="1" applyAlignment="1">
      <alignment horizontal="center"/>
    </xf>
    <xf numFmtId="44" fontId="1" fillId="0" borderId="10" xfId="31" applyFont="1" applyBorder="1" applyAlignment="1" applyProtection="1">
      <alignment horizontal="center"/>
    </xf>
    <xf numFmtId="0" fontId="1" fillId="0" borderId="11" xfId="43" applyBorder="1" applyAlignment="1">
      <alignment horizontal="center"/>
    </xf>
    <xf numFmtId="0" fontId="25" fillId="0" borderId="3" xfId="43" applyFont="1" applyBorder="1" applyAlignment="1">
      <alignment horizontal="left"/>
    </xf>
    <xf numFmtId="0" fontId="23" fillId="2" borderId="3" xfId="45" applyFont="1" applyFill="1" applyBorder="1" applyAlignment="1">
      <alignment horizontal="left"/>
    </xf>
    <xf numFmtId="0" fontId="1" fillId="0" borderId="3" xfId="45" applyBorder="1" applyAlignment="1">
      <alignment horizontal="left"/>
    </xf>
    <xf numFmtId="0" fontId="26" fillId="3" borderId="3" xfId="45" applyFont="1" applyFill="1" applyBorder="1" applyAlignment="1" applyProtection="1">
      <alignment horizontal="center"/>
      <protection locked="0"/>
    </xf>
    <xf numFmtId="0" fontId="1" fillId="0" borderId="3" xfId="45" applyBorder="1" applyAlignment="1">
      <alignment horizontal="center"/>
    </xf>
    <xf numFmtId="0" fontId="23" fillId="0" borderId="9" xfId="45" applyFont="1" applyBorder="1" applyAlignment="1">
      <alignment horizontal="right"/>
    </xf>
    <xf numFmtId="0" fontId="1" fillId="0" borderId="10" xfId="45" applyBorder="1" applyAlignment="1">
      <alignment horizontal="center"/>
    </xf>
    <xf numFmtId="0" fontId="1" fillId="0" borderId="11" xfId="45" applyBorder="1" applyAlignment="1">
      <alignment horizontal="center"/>
    </xf>
    <xf numFmtId="44" fontId="1" fillId="0" borderId="10" xfId="33" applyFont="1" applyBorder="1" applyAlignment="1" applyProtection="1">
      <alignment horizontal="center"/>
    </xf>
    <xf numFmtId="0" fontId="23" fillId="2" borderId="3" xfId="47" applyFont="1" applyFill="1" applyBorder="1" applyAlignment="1">
      <alignment horizontal="left"/>
    </xf>
    <xf numFmtId="0" fontId="1" fillId="0" borderId="3" xfId="47" applyBorder="1" applyAlignment="1">
      <alignment horizontal="left"/>
    </xf>
    <xf numFmtId="0" fontId="26" fillId="3" borderId="3" xfId="47" applyFont="1" applyFill="1" applyBorder="1" applyAlignment="1" applyProtection="1">
      <alignment horizontal="center"/>
      <protection locked="0"/>
    </xf>
    <xf numFmtId="0" fontId="1" fillId="0" borderId="3" xfId="47" applyBorder="1" applyAlignment="1">
      <alignment horizontal="center"/>
    </xf>
    <xf numFmtId="0" fontId="30" fillId="0" borderId="3" xfId="47" applyFont="1" applyBorder="1" applyAlignment="1">
      <alignment horizontal="left"/>
    </xf>
    <xf numFmtId="0" fontId="30" fillId="0" borderId="3" xfId="47" applyFont="1" applyBorder="1" applyAlignment="1">
      <alignment horizontal="center"/>
    </xf>
    <xf numFmtId="0" fontId="23" fillId="0" borderId="9" xfId="47" applyFont="1" applyBorder="1" applyAlignment="1">
      <alignment horizontal="right"/>
    </xf>
    <xf numFmtId="0" fontId="1" fillId="0" borderId="10" xfId="47" applyBorder="1" applyAlignment="1">
      <alignment horizontal="center"/>
    </xf>
    <xf numFmtId="44" fontId="1" fillId="0" borderId="10" xfId="35" applyFont="1" applyBorder="1" applyAlignment="1" applyProtection="1">
      <alignment horizontal="center"/>
    </xf>
    <xf numFmtId="0" fontId="23" fillId="0" borderId="11" xfId="47" applyFont="1" applyBorder="1" applyAlignment="1">
      <alignment horizontal="right"/>
    </xf>
    <xf numFmtId="44" fontId="23" fillId="0" borderId="12" xfId="35" applyFont="1" applyFill="1" applyBorder="1" applyAlignment="1" applyProtection="1">
      <alignment horizontal="center"/>
    </xf>
    <xf numFmtId="0" fontId="1" fillId="0" borderId="11" xfId="47" applyBorder="1" applyAlignment="1">
      <alignment horizontal="center"/>
    </xf>
    <xf numFmtId="0" fontId="23" fillId="2" borderId="3" xfId="53" applyFont="1" applyFill="1" applyBorder="1" applyAlignment="1">
      <alignment horizontal="left"/>
    </xf>
    <xf numFmtId="0" fontId="23" fillId="2" borderId="9" xfId="53" applyFont="1" applyFill="1" applyBorder="1" applyAlignment="1">
      <alignment horizontal="center"/>
    </xf>
    <xf numFmtId="0" fontId="1" fillId="0" borderId="3" xfId="53" applyBorder="1" applyAlignment="1">
      <alignment horizontal="left"/>
    </xf>
    <xf numFmtId="0" fontId="26" fillId="3" borderId="3" xfId="53" applyFont="1" applyFill="1" applyBorder="1" applyAlignment="1" applyProtection="1">
      <alignment horizontal="center"/>
      <protection locked="0"/>
    </xf>
    <xf numFmtId="0" fontId="1" fillId="0" borderId="3" xfId="53" applyBorder="1" applyAlignment="1">
      <alignment horizontal="center"/>
    </xf>
    <xf numFmtId="0" fontId="30" fillId="0" borderId="3" xfId="53" applyFont="1" applyBorder="1" applyAlignment="1">
      <alignment horizontal="left"/>
    </xf>
    <xf numFmtId="0" fontId="30" fillId="0" borderId="3" xfId="53" applyFont="1" applyBorder="1" applyAlignment="1">
      <alignment horizontal="center"/>
    </xf>
    <xf numFmtId="0" fontId="23" fillId="0" borderId="9" xfId="53" applyFont="1" applyBorder="1" applyAlignment="1">
      <alignment horizontal="right"/>
    </xf>
    <xf numFmtId="0" fontId="1" fillId="0" borderId="10" xfId="53" applyBorder="1" applyAlignment="1">
      <alignment horizontal="center"/>
    </xf>
    <xf numFmtId="44" fontId="1" fillId="0" borderId="10" xfId="41" applyFont="1" applyBorder="1" applyAlignment="1" applyProtection="1">
      <alignment horizontal="center"/>
    </xf>
    <xf numFmtId="0" fontId="1" fillId="0" borderId="11" xfId="53" applyBorder="1" applyAlignment="1">
      <alignment horizontal="center"/>
    </xf>
    <xf numFmtId="44" fontId="23" fillId="0" borderId="9" xfId="41" applyFont="1" applyBorder="1" applyAlignment="1" applyProtection="1">
      <alignment horizontal="center"/>
    </xf>
    <xf numFmtId="0" fontId="25" fillId="0" borderId="3" xfId="53" applyFont="1" applyBorder="1" applyAlignment="1">
      <alignment horizontal="left"/>
    </xf>
    <xf numFmtId="0" fontId="23" fillId="2" borderId="3" xfId="0" applyFont="1" applyFill="1" applyBorder="1" applyAlignment="1">
      <alignment horizontal="left"/>
    </xf>
    <xf numFmtId="0" fontId="23" fillId="2" borderId="9" xfId="0" applyFont="1" applyFill="1" applyBorder="1" applyAlignment="1">
      <alignment horizontal="center"/>
    </xf>
    <xf numFmtId="0" fontId="25" fillId="0" borderId="3" xfId="0" applyFont="1" applyBorder="1" applyAlignment="1">
      <alignment horizontal="left"/>
    </xf>
    <xf numFmtId="0" fontId="30" fillId="0" borderId="3" xfId="0" applyFont="1" applyBorder="1" applyAlignment="1">
      <alignment horizontal="left"/>
    </xf>
    <xf numFmtId="0" fontId="24" fillId="0" borderId="9" xfId="0" applyFont="1" applyBorder="1" applyAlignment="1">
      <alignment horizontal="right"/>
    </xf>
    <xf numFmtId="0" fontId="25" fillId="0" borderId="10" xfId="0" applyFont="1" applyBorder="1" applyAlignment="1">
      <alignment horizontal="center"/>
    </xf>
    <xf numFmtId="0" fontId="25" fillId="0" borderId="11" xfId="0" applyFont="1" applyBorder="1" applyAlignment="1">
      <alignment horizontal="center"/>
    </xf>
    <xf numFmtId="44" fontId="23" fillId="0" borderId="9" xfId="0" applyNumberFormat="1" applyFont="1" applyBorder="1" applyAlignment="1">
      <alignment horizontal="center"/>
    </xf>
    <xf numFmtId="0" fontId="1" fillId="0" borderId="3" xfId="51" applyBorder="1" applyAlignment="1">
      <alignment horizontal="center"/>
    </xf>
    <xf numFmtId="0" fontId="30" fillId="0" borderId="3" xfId="51" applyFont="1" applyBorder="1" applyAlignment="1">
      <alignment horizontal="center"/>
    </xf>
    <xf numFmtId="0" fontId="23" fillId="0" borderId="9" xfId="0" applyFont="1" applyBorder="1" applyAlignment="1">
      <alignment horizontal="right"/>
    </xf>
    <xf numFmtId="44" fontId="23" fillId="0" borderId="9" xfId="31" applyFont="1" applyBorder="1" applyAlignment="1" applyProtection="1">
      <alignment horizontal="center"/>
    </xf>
    <xf numFmtId="0" fontId="23" fillId="2" borderId="3" xfId="49" applyFont="1" applyFill="1" applyBorder="1" applyAlignment="1">
      <alignment horizontal="left"/>
    </xf>
    <xf numFmtId="0" fontId="1" fillId="0" borderId="3" xfId="49" applyBorder="1" applyAlignment="1">
      <alignment horizontal="left"/>
    </xf>
    <xf numFmtId="0" fontId="26" fillId="3" borderId="3" xfId="49" applyFont="1" applyFill="1" applyBorder="1" applyAlignment="1" applyProtection="1">
      <alignment horizontal="center"/>
      <protection locked="0"/>
    </xf>
    <xf numFmtId="0" fontId="1" fillId="0" borderId="3" xfId="49" applyBorder="1" applyAlignment="1">
      <alignment horizontal="center"/>
    </xf>
    <xf numFmtId="0" fontId="25" fillId="0" borderId="3" xfId="49" applyFont="1" applyBorder="1" applyAlignment="1">
      <alignment horizontal="left"/>
    </xf>
    <xf numFmtId="0" fontId="1" fillId="0" borderId="3" xfId="51" applyBorder="1" applyAlignment="1">
      <alignment horizontal="left"/>
    </xf>
    <xf numFmtId="0" fontId="30" fillId="0" borderId="3" xfId="49" applyFont="1" applyBorder="1" applyAlignment="1">
      <alignment horizontal="left"/>
    </xf>
    <xf numFmtId="0" fontId="30" fillId="0" borderId="3" xfId="49" applyFont="1" applyBorder="1" applyAlignment="1">
      <alignment horizontal="center"/>
    </xf>
    <xf numFmtId="0" fontId="30" fillId="0" borderId="3" xfId="51" applyFont="1" applyBorder="1" applyAlignment="1">
      <alignment horizontal="left"/>
    </xf>
    <xf numFmtId="0" fontId="23" fillId="0" borderId="9" xfId="49" applyFont="1" applyBorder="1" applyAlignment="1">
      <alignment horizontal="right"/>
    </xf>
    <xf numFmtId="0" fontId="1" fillId="0" borderId="10" xfId="49" applyBorder="1" applyAlignment="1">
      <alignment horizontal="center"/>
    </xf>
    <xf numFmtId="44" fontId="1" fillId="0" borderId="10" xfId="37" applyFont="1" applyBorder="1" applyAlignment="1" applyProtection="1">
      <alignment horizontal="center"/>
    </xf>
    <xf numFmtId="0" fontId="1" fillId="0" borderId="11" xfId="49" applyBorder="1" applyAlignment="1">
      <alignment horizontal="center"/>
    </xf>
    <xf numFmtId="44" fontId="23" fillId="0" borderId="12" xfId="37" applyFont="1" applyFill="1" applyBorder="1" applyAlignment="1" applyProtection="1">
      <alignment horizontal="center"/>
    </xf>
    <xf numFmtId="0" fontId="28" fillId="0" borderId="0" xfId="0" applyFont="1"/>
    <xf numFmtId="0" fontId="24" fillId="2" borderId="3" xfId="0" applyFont="1" applyFill="1" applyBorder="1" applyAlignment="1">
      <alignment horizontal="left"/>
    </xf>
    <xf numFmtId="0" fontId="24" fillId="2" borderId="9" xfId="0" applyFont="1" applyFill="1" applyBorder="1" applyAlignment="1">
      <alignment horizontal="center"/>
    </xf>
    <xf numFmtId="0" fontId="25" fillId="0" borderId="3" xfId="0" applyFont="1" applyBorder="1" applyAlignment="1">
      <alignment horizontal="center"/>
    </xf>
    <xf numFmtId="0" fontId="30" fillId="0" borderId="3" xfId="0" applyFont="1" applyBorder="1" applyAlignment="1">
      <alignment horizontal="center"/>
    </xf>
    <xf numFmtId="0" fontId="34" fillId="0" borderId="3" xfId="0" applyFont="1" applyBorder="1" applyAlignment="1">
      <alignment horizontal="left"/>
    </xf>
    <xf numFmtId="44" fontId="24" fillId="0" borderId="9" xfId="31" applyFont="1" applyBorder="1" applyAlignment="1" applyProtection="1">
      <alignment horizontal="center"/>
    </xf>
    <xf numFmtId="0" fontId="24" fillId="0" borderId="3" xfId="43" applyFont="1" applyBorder="1" applyAlignment="1" applyProtection="1">
      <alignment horizontal="left"/>
      <protection hidden="1"/>
    </xf>
    <xf numFmtId="0" fontId="24" fillId="0" borderId="3" xfId="43" applyFont="1" applyBorder="1" applyAlignment="1">
      <alignment horizontal="left"/>
    </xf>
    <xf numFmtId="0" fontId="23" fillId="0" borderId="0" xfId="0" applyFont="1" applyAlignment="1">
      <alignment horizontal="right"/>
    </xf>
    <xf numFmtId="0" fontId="25" fillId="0" borderId="0" xfId="0" applyFont="1" applyAlignment="1">
      <alignment horizontal="center"/>
    </xf>
    <xf numFmtId="44" fontId="24" fillId="0" borderId="0" xfId="31" applyFont="1" applyBorder="1" applyAlignment="1" applyProtection="1">
      <alignment horizontal="center"/>
    </xf>
    <xf numFmtId="0" fontId="25" fillId="0" borderId="0" xfId="0" applyFont="1"/>
    <xf numFmtId="44" fontId="25" fillId="0" borderId="12" xfId="0" applyNumberFormat="1" applyFont="1" applyBorder="1"/>
    <xf numFmtId="0" fontId="25" fillId="0" borderId="9" xfId="0" applyFont="1" applyBorder="1" applyAlignment="1">
      <alignment horizontal="left"/>
    </xf>
    <xf numFmtId="0" fontId="25" fillId="0" borderId="10" xfId="0" applyFont="1" applyBorder="1" applyAlignment="1">
      <alignment horizontal="left"/>
    </xf>
    <xf numFmtId="0" fontId="25" fillId="0" borderId="11" xfId="0" applyFont="1" applyBorder="1" applyAlignment="1">
      <alignment horizontal="left"/>
    </xf>
    <xf numFmtId="44" fontId="25" fillId="0" borderId="9" xfId="0" applyNumberFormat="1" applyFont="1" applyBorder="1"/>
    <xf numFmtId="44" fontId="24" fillId="0" borderId="15" xfId="0" applyNumberFormat="1" applyFont="1" applyBorder="1"/>
    <xf numFmtId="0" fontId="25" fillId="0" borderId="0" xfId="0" applyFont="1" applyAlignment="1">
      <alignment horizontal="left"/>
    </xf>
    <xf numFmtId="170" fontId="25" fillId="0" borderId="0" xfId="0" applyNumberFormat="1" applyFont="1" applyAlignment="1">
      <alignment horizontal="center"/>
    </xf>
    <xf numFmtId="44" fontId="23" fillId="0" borderId="0" xfId="0" applyNumberFormat="1" applyFont="1" applyAlignment="1">
      <alignment horizontal="center"/>
    </xf>
    <xf numFmtId="0" fontId="25" fillId="0" borderId="0" xfId="0" applyFont="1" applyAlignment="1">
      <alignment horizontal="right"/>
    </xf>
    <xf numFmtId="44" fontId="23" fillId="0" borderId="15" xfId="0" applyNumberFormat="1" applyFont="1" applyBorder="1" applyAlignment="1">
      <alignment horizontal="center"/>
    </xf>
    <xf numFmtId="44" fontId="23" fillId="0" borderId="0" xfId="31" applyFont="1" applyAlignment="1" applyProtection="1">
      <alignment horizontal="center"/>
    </xf>
    <xf numFmtId="170" fontId="24" fillId="0" borderId="0" xfId="0" applyNumberFormat="1" applyFont="1" applyAlignment="1">
      <alignment horizontal="left"/>
    </xf>
    <xf numFmtId="170" fontId="25" fillId="0" borderId="0" xfId="0" applyNumberFormat="1" applyFont="1" applyAlignment="1">
      <alignment horizontal="left"/>
    </xf>
    <xf numFmtId="0" fontId="23" fillId="0" borderId="0" xfId="0" applyFont="1" applyAlignment="1">
      <alignment horizontal="center"/>
    </xf>
    <xf numFmtId="0" fontId="24" fillId="0" borderId="0" xfId="0" applyFont="1" applyAlignment="1">
      <alignment horizontal="center"/>
    </xf>
    <xf numFmtId="0" fontId="24" fillId="0" borderId="0" xfId="0" applyFont="1" applyAlignment="1">
      <alignment horizontal="right"/>
    </xf>
    <xf numFmtId="0" fontId="29" fillId="0" borderId="3" xfId="0" applyFont="1" applyBorder="1" applyAlignment="1">
      <alignment horizontal="left"/>
    </xf>
    <xf numFmtId="0" fontId="45" fillId="0" borderId="3" xfId="43" applyFont="1" applyBorder="1" applyAlignment="1">
      <alignment horizontal="left"/>
    </xf>
    <xf numFmtId="14" fontId="6" fillId="0" borderId="0" xfId="0" applyNumberFormat="1" applyFont="1" applyAlignment="1">
      <alignment horizontal="left"/>
    </xf>
    <xf numFmtId="0" fontId="24" fillId="2" borderId="14" xfId="0" applyFont="1" applyFill="1" applyBorder="1" applyAlignment="1">
      <alignment horizontal="left"/>
    </xf>
    <xf numFmtId="0" fontId="10" fillId="3" borderId="16" xfId="0" applyFont="1" applyFill="1" applyBorder="1" applyAlignment="1" applyProtection="1">
      <alignment horizontal="left"/>
      <protection locked="0"/>
    </xf>
    <xf numFmtId="0" fontId="11" fillId="3" borderId="3" xfId="0" applyFont="1" applyFill="1" applyBorder="1" applyAlignment="1" applyProtection="1">
      <alignment horizontal="center"/>
      <protection locked="0"/>
    </xf>
    <xf numFmtId="0" fontId="10" fillId="3" borderId="3" xfId="0" applyFont="1" applyFill="1" applyBorder="1" applyAlignment="1" applyProtection="1">
      <alignment horizontal="center"/>
      <protection locked="0"/>
    </xf>
    <xf numFmtId="10" fontId="10" fillId="9" borderId="3" xfId="29" applyNumberFormat="1" applyFont="1" applyFill="1" applyBorder="1" applyAlignment="1" applyProtection="1">
      <alignment horizontal="center"/>
      <protection locked="0"/>
    </xf>
    <xf numFmtId="0" fontId="37" fillId="9" borderId="3" xfId="0" applyFont="1" applyFill="1" applyBorder="1" applyAlignment="1" applyProtection="1">
      <alignment horizontal="center"/>
      <protection locked="0"/>
    </xf>
    <xf numFmtId="0" fontId="0" fillId="0" borderId="26" xfId="0" applyBorder="1" applyAlignment="1" applyProtection="1">
      <alignment horizontal="center"/>
    </xf>
    <xf numFmtId="0" fontId="37" fillId="3" borderId="3" xfId="0" applyFont="1" applyFill="1" applyBorder="1" applyAlignment="1" applyProtection="1">
      <alignment horizontal="center"/>
      <protection locked="0"/>
    </xf>
    <xf numFmtId="0" fontId="10" fillId="0" borderId="0" xfId="0" applyFont="1" applyFill="1" applyBorder="1" applyAlignment="1" applyProtection="1">
      <alignment vertical="top"/>
    </xf>
    <xf numFmtId="0" fontId="10" fillId="9" borderId="3" xfId="1" applyNumberFormat="1" applyFont="1" applyFill="1" applyBorder="1" applyAlignment="1" applyProtection="1">
      <alignment horizontal="center"/>
      <protection locked="0"/>
    </xf>
    <xf numFmtId="44" fontId="37" fillId="9" borderId="3" xfId="1" applyNumberFormat="1" applyFont="1" applyFill="1" applyBorder="1" applyProtection="1">
      <protection locked="0"/>
    </xf>
    <xf numFmtId="0" fontId="6" fillId="0" borderId="0" xfId="0" applyFont="1" applyAlignment="1">
      <alignment horizontal="left"/>
    </xf>
    <xf numFmtId="14" fontId="6" fillId="0" borderId="0" xfId="0" applyNumberFormat="1" applyFont="1" applyAlignment="1">
      <alignment horizontal="right"/>
    </xf>
    <xf numFmtId="0" fontId="10" fillId="0" borderId="0" xfId="28" applyFont="1" applyFill="1" applyBorder="1" applyAlignment="1" applyProtection="1"/>
    <xf numFmtId="0" fontId="10" fillId="0" borderId="0" xfId="28" applyFont="1" applyFill="1" applyBorder="1" applyAlignment="1" applyProtection="1">
      <alignment horizontal="center"/>
    </xf>
    <xf numFmtId="0" fontId="3" fillId="0" borderId="0" xfId="28" applyFont="1" applyFill="1" applyBorder="1" applyAlignment="1" applyProtection="1">
      <alignment horizontal="center"/>
    </xf>
    <xf numFmtId="164" fontId="10" fillId="0" borderId="0" xfId="1" applyNumberFormat="1" applyFont="1" applyFill="1" applyBorder="1" applyAlignment="1" applyProtection="1"/>
    <xf numFmtId="164" fontId="10" fillId="9" borderId="3" xfId="1" applyNumberFormat="1" applyFont="1" applyFill="1" applyBorder="1" applyAlignment="1" applyProtection="1">
      <alignment horizontal="center"/>
      <protection locked="0"/>
    </xf>
    <xf numFmtId="166" fontId="10" fillId="9" borderId="3" xfId="0" applyNumberFormat="1" applyFont="1" applyFill="1" applyBorder="1" applyAlignment="1" applyProtection="1">
      <alignment horizontal="center"/>
      <protection locked="0"/>
    </xf>
    <xf numFmtId="0" fontId="0" fillId="0" borderId="26" xfId="0" applyBorder="1" applyAlignment="1" applyProtection="1"/>
    <xf numFmtId="0" fontId="3" fillId="0" borderId="0" xfId="0" applyFont="1" applyAlignment="1">
      <alignment horizontal="right"/>
    </xf>
    <xf numFmtId="0" fontId="0" fillId="0" borderId="0" xfId="0" applyBorder="1" applyAlignment="1" applyProtection="1"/>
    <xf numFmtId="0" fontId="23" fillId="0" borderId="0" xfId="0" applyFont="1" applyBorder="1" applyAlignment="1">
      <alignment horizontal="center"/>
    </xf>
    <xf numFmtId="44" fontId="24" fillId="0" borderId="3" xfId="31" applyFont="1" applyBorder="1" applyAlignment="1" applyProtection="1">
      <alignment horizontal="center"/>
    </xf>
    <xf numFmtId="0" fontId="10" fillId="3" borderId="2" xfId="0" applyFont="1" applyFill="1" applyBorder="1" applyAlignment="1" applyProtection="1">
      <alignment horizontal="left"/>
      <protection locked="0"/>
    </xf>
    <xf numFmtId="0" fontId="3" fillId="0" borderId="0" xfId="28" applyFont="1" applyFill="1" applyAlignment="1" applyProtection="1">
      <alignment horizontal="left" vertical="top" wrapText="1"/>
    </xf>
    <xf numFmtId="49" fontId="33" fillId="0" borderId="0" xfId="28" applyNumberFormat="1" applyBorder="1" applyAlignment="1" applyProtection="1">
      <alignment horizontal="center"/>
    </xf>
    <xf numFmtId="0" fontId="33" fillId="0" borderId="0" xfId="28" applyBorder="1" applyProtection="1"/>
    <xf numFmtId="0" fontId="3" fillId="0" borderId="0" xfId="28" applyFont="1" applyFill="1" applyProtection="1"/>
    <xf numFmtId="0" fontId="0" fillId="0" borderId="0" xfId="0" applyFill="1" applyAlignment="1" applyProtection="1">
      <alignment vertical="top"/>
    </xf>
    <xf numFmtId="0" fontId="0" fillId="0" borderId="0" xfId="0" applyAlignment="1" applyProtection="1">
      <alignment vertical="top"/>
    </xf>
    <xf numFmtId="0" fontId="27" fillId="0" borderId="0" xfId="0" applyFont="1" applyFill="1" applyBorder="1" applyAlignment="1" applyProtection="1">
      <protection locked="0"/>
    </xf>
    <xf numFmtId="0" fontId="27" fillId="0" borderId="0" xfId="0" applyFont="1" applyFill="1" applyBorder="1" applyAlignment="1" applyProtection="1"/>
    <xf numFmtId="0" fontId="33" fillId="0" borderId="0" xfId="28" applyFill="1" applyAlignment="1" applyProtection="1">
      <alignment horizontal="left" vertical="top" wrapText="1"/>
    </xf>
    <xf numFmtId="0" fontId="9" fillId="8" borderId="15" xfId="0" applyFont="1" applyFill="1" applyBorder="1" applyAlignment="1">
      <alignment horizontal="center"/>
    </xf>
    <xf numFmtId="0" fontId="9" fillId="8" borderId="22" xfId="0" applyFont="1" applyFill="1" applyBorder="1" applyAlignment="1">
      <alignment horizontal="center"/>
    </xf>
    <xf numFmtId="0" fontId="9" fillId="8" borderId="25" xfId="0" applyFont="1" applyFill="1" applyBorder="1" applyAlignment="1">
      <alignment horizontal="center"/>
    </xf>
    <xf numFmtId="0" fontId="3" fillId="0" borderId="26" xfId="0" applyFont="1" applyBorder="1" applyAlignment="1">
      <alignment horizontal="left"/>
    </xf>
    <xf numFmtId="0" fontId="0" fillId="0" borderId="26" xfId="0" applyBorder="1" applyAlignment="1">
      <alignment horizontal="left"/>
    </xf>
    <xf numFmtId="0" fontId="6" fillId="5" borderId="0" xfId="0" applyFont="1" applyFill="1" applyBorder="1" applyAlignment="1">
      <alignment horizontal="left"/>
    </xf>
    <xf numFmtId="0" fontId="3" fillId="0" borderId="5" xfId="0" applyFont="1" applyFill="1" applyBorder="1" applyAlignment="1" applyProtection="1">
      <alignment horizontal="left"/>
    </xf>
    <xf numFmtId="0" fontId="0" fillId="0" borderId="0" xfId="0" applyFill="1" applyAlignment="1" applyProtection="1">
      <alignment horizontal="left"/>
    </xf>
    <xf numFmtId="0" fontId="7" fillId="0" borderId="0" xfId="0" applyFont="1" applyAlignment="1" applyProtection="1">
      <alignment horizontal="right"/>
    </xf>
    <xf numFmtId="0" fontId="7" fillId="0" borderId="6" xfId="0" applyFont="1" applyBorder="1" applyAlignment="1" applyProtection="1">
      <alignment horizontal="right"/>
    </xf>
    <xf numFmtId="0" fontId="9" fillId="0" borderId="0" xfId="0" applyFont="1" applyAlignment="1" applyProtection="1">
      <alignment horizontal="center"/>
    </xf>
    <xf numFmtId="0" fontId="10" fillId="3" borderId="9" xfId="0" applyFont="1" applyFill="1" applyBorder="1" applyAlignment="1" applyProtection="1">
      <alignment horizontal="left"/>
      <protection locked="0"/>
    </xf>
    <xf numFmtId="0" fontId="10" fillId="3" borderId="10" xfId="0" applyFont="1" applyFill="1" applyBorder="1" applyAlignment="1" applyProtection="1">
      <alignment horizontal="left"/>
      <protection locked="0"/>
    </xf>
    <xf numFmtId="0" fontId="10" fillId="3" borderId="11" xfId="0" applyFont="1" applyFill="1" applyBorder="1" applyAlignment="1" applyProtection="1">
      <alignment horizontal="left"/>
      <protection locked="0"/>
    </xf>
    <xf numFmtId="0" fontId="10" fillId="3" borderId="9"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0" fontId="10" fillId="3" borderId="11" xfId="0" applyFont="1" applyFill="1" applyBorder="1" applyAlignment="1" applyProtection="1">
      <alignment horizontal="center" vertical="center"/>
      <protection locked="0"/>
    </xf>
    <xf numFmtId="0" fontId="37" fillId="9" borderId="9" xfId="0" applyFont="1" applyFill="1" applyBorder="1" applyAlignment="1" applyProtection="1">
      <alignment horizontal="left" vertical="center"/>
      <protection locked="0"/>
    </xf>
    <xf numFmtId="0" fontId="37" fillId="9" borderId="11" xfId="0" applyFont="1" applyFill="1" applyBorder="1" applyAlignment="1" applyProtection="1">
      <alignment horizontal="left" vertical="center"/>
      <protection locked="0"/>
    </xf>
    <xf numFmtId="0" fontId="11" fillId="3" borderId="3" xfId="0" applyFont="1" applyFill="1" applyBorder="1" applyAlignment="1" applyProtection="1">
      <alignment horizontal="center"/>
      <protection locked="0"/>
    </xf>
    <xf numFmtId="0" fontId="0" fillId="15" borderId="0" xfId="0" applyFill="1" applyBorder="1" applyAlignment="1" applyProtection="1">
      <alignment horizontal="center"/>
    </xf>
    <xf numFmtId="0" fontId="3" fillId="0" borderId="0" xfId="0" applyFont="1" applyFill="1" applyBorder="1" applyAlignment="1" applyProtection="1">
      <alignment horizontal="right"/>
    </xf>
    <xf numFmtId="0" fontId="3" fillId="0" borderId="6" xfId="0" applyFont="1" applyFill="1" applyBorder="1" applyAlignment="1" applyProtection="1">
      <alignment horizontal="righ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2" borderId="9" xfId="0" applyFont="1" applyFill="1" applyBorder="1" applyAlignment="1" applyProtection="1">
      <alignment horizontal="left"/>
    </xf>
    <xf numFmtId="0" fontId="3" fillId="2" borderId="10" xfId="0" applyFont="1" applyFill="1" applyBorder="1" applyAlignment="1" applyProtection="1">
      <alignment horizontal="left"/>
    </xf>
    <xf numFmtId="0" fontId="3" fillId="2" borderId="11" xfId="0" applyFont="1" applyFill="1" applyBorder="1" applyAlignment="1" applyProtection="1">
      <alignment horizontal="left"/>
    </xf>
    <xf numFmtId="43" fontId="10" fillId="3" borderId="9" xfId="1" applyFont="1" applyFill="1" applyBorder="1" applyAlignment="1" applyProtection="1">
      <alignment horizontal="center"/>
      <protection locked="0"/>
    </xf>
    <xf numFmtId="43" fontId="10" fillId="3" borderId="10" xfId="1" applyFont="1" applyFill="1" applyBorder="1" applyAlignment="1" applyProtection="1">
      <alignment horizontal="center"/>
      <protection locked="0"/>
    </xf>
    <xf numFmtId="43" fontId="10" fillId="3" borderId="11" xfId="1" applyFont="1" applyFill="1" applyBorder="1" applyAlignment="1" applyProtection="1">
      <alignment horizontal="center"/>
      <protection locked="0"/>
    </xf>
    <xf numFmtId="0" fontId="0" fillId="0" borderId="10" xfId="0" applyBorder="1" applyAlignment="1" applyProtection="1">
      <protection locked="0"/>
    </xf>
    <xf numFmtId="0" fontId="0" fillId="0" borderId="11" xfId="0" applyBorder="1" applyAlignment="1" applyProtection="1">
      <protection locked="0"/>
    </xf>
    <xf numFmtId="43" fontId="10" fillId="0" borderId="9" xfId="1" applyFont="1" applyFill="1" applyBorder="1" applyAlignment="1" applyProtection="1">
      <alignment horizontal="center"/>
    </xf>
    <xf numFmtId="43" fontId="0" fillId="0" borderId="10" xfId="1" applyFont="1" applyFill="1" applyBorder="1" applyAlignment="1" applyProtection="1"/>
    <xf numFmtId="43" fontId="0" fillId="0" borderId="11" xfId="1" applyFont="1" applyFill="1" applyBorder="1" applyAlignment="1" applyProtection="1"/>
    <xf numFmtId="0" fontId="0" fillId="0" borderId="0" xfId="0" applyFill="1" applyAlignment="1" applyProtection="1"/>
    <xf numFmtId="0" fontId="0" fillId="0" borderId="6" xfId="0" applyFill="1" applyBorder="1" applyAlignment="1" applyProtection="1"/>
    <xf numFmtId="14" fontId="10" fillId="3" borderId="9" xfId="0" applyNumberFormat="1" applyFont="1" applyFill="1" applyBorder="1" applyAlignment="1" applyProtection="1">
      <alignment horizontal="center"/>
      <protection locked="0"/>
    </xf>
    <xf numFmtId="14" fontId="10" fillId="3" borderId="10" xfId="0" applyNumberFormat="1" applyFont="1" applyFill="1" applyBorder="1" applyAlignment="1" applyProtection="1">
      <alignment horizontal="center"/>
      <protection locked="0"/>
    </xf>
    <xf numFmtId="14" fontId="10" fillId="3" borderId="11" xfId="0" applyNumberFormat="1" applyFont="1" applyFill="1" applyBorder="1" applyAlignment="1" applyProtection="1">
      <alignment horizontal="center"/>
      <protection locked="0"/>
    </xf>
    <xf numFmtId="0" fontId="10" fillId="3" borderId="9" xfId="0" applyFont="1" applyFill="1" applyBorder="1" applyAlignment="1" applyProtection="1">
      <alignment horizontal="center"/>
      <protection locked="0"/>
    </xf>
    <xf numFmtId="0" fontId="10" fillId="3" borderId="11" xfId="0" applyFont="1" applyFill="1" applyBorder="1" applyAlignment="1" applyProtection="1">
      <alignment horizontal="center"/>
      <protection locked="0"/>
    </xf>
    <xf numFmtId="0" fontId="12" fillId="3" borderId="9" xfId="15" applyFill="1" applyBorder="1" applyAlignment="1" applyProtection="1">
      <alignment horizontal="left"/>
      <protection locked="0"/>
    </xf>
    <xf numFmtId="0" fontId="12" fillId="3" borderId="10" xfId="15" applyFont="1" applyFill="1" applyBorder="1" applyAlignment="1" applyProtection="1">
      <alignment horizontal="left"/>
      <protection locked="0"/>
    </xf>
    <xf numFmtId="0" fontId="12" fillId="3" borderId="11" xfId="15" applyFont="1" applyFill="1" applyBorder="1" applyAlignment="1" applyProtection="1">
      <alignment horizontal="left"/>
      <protection locked="0"/>
    </xf>
    <xf numFmtId="166" fontId="10" fillId="3" borderId="9" xfId="0" applyNumberFormat="1" applyFont="1" applyFill="1" applyBorder="1" applyAlignment="1" applyProtection="1">
      <alignment horizontal="left"/>
      <protection locked="0"/>
    </xf>
    <xf numFmtId="166" fontId="10" fillId="3" borderId="10" xfId="0" applyNumberFormat="1" applyFont="1" applyFill="1" applyBorder="1" applyAlignment="1" applyProtection="1">
      <alignment horizontal="left"/>
      <protection locked="0"/>
    </xf>
    <xf numFmtId="166" fontId="10" fillId="3" borderId="11" xfId="0" applyNumberFormat="1" applyFont="1" applyFill="1" applyBorder="1" applyAlignment="1" applyProtection="1">
      <alignment horizontal="left"/>
      <protection locked="0"/>
    </xf>
    <xf numFmtId="0" fontId="10" fillId="3" borderId="18" xfId="0" applyFont="1" applyFill="1" applyBorder="1" applyAlignment="1" applyProtection="1">
      <alignment horizontal="left" vertical="top" wrapText="1"/>
      <protection locked="0"/>
    </xf>
    <xf numFmtId="0" fontId="10" fillId="3" borderId="19" xfId="0" applyFont="1" applyFill="1" applyBorder="1" applyAlignment="1" applyProtection="1">
      <alignment horizontal="left" vertical="top" wrapText="1"/>
      <protection locked="0"/>
    </xf>
    <xf numFmtId="0" fontId="10" fillId="3" borderId="20"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wrapText="1"/>
      <protection locked="0"/>
    </xf>
    <xf numFmtId="0" fontId="10" fillId="3" borderId="0"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0" fillId="3" borderId="12" xfId="0" applyFont="1" applyFill="1" applyBorder="1" applyAlignment="1" applyProtection="1">
      <alignment horizontal="left" vertical="top" wrapText="1"/>
      <protection locked="0"/>
    </xf>
    <xf numFmtId="0" fontId="10" fillId="3" borderId="17" xfId="0" applyFont="1" applyFill="1" applyBorder="1" applyAlignment="1" applyProtection="1">
      <alignment horizontal="left" vertical="top" wrapText="1"/>
      <protection locked="0"/>
    </xf>
    <xf numFmtId="0" fontId="10" fillId="3" borderId="21"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xf>
    <xf numFmtId="0" fontId="10" fillId="3" borderId="9" xfId="0" applyFont="1" applyFill="1" applyBorder="1" applyAlignment="1" applyProtection="1">
      <alignment horizontal="left" vertical="top"/>
      <protection locked="0"/>
    </xf>
    <xf numFmtId="0" fontId="10" fillId="3" borderId="10" xfId="0" applyFont="1" applyFill="1" applyBorder="1" applyAlignment="1" applyProtection="1">
      <alignment horizontal="left" vertical="top"/>
      <protection locked="0"/>
    </xf>
    <xf numFmtId="0" fontId="10" fillId="3" borderId="11" xfId="0" applyFont="1" applyFill="1" applyBorder="1" applyAlignment="1" applyProtection="1">
      <alignment horizontal="left" vertical="top"/>
      <protection locked="0"/>
    </xf>
    <xf numFmtId="43" fontId="10" fillId="0" borderId="0" xfId="1" applyFont="1" applyFill="1" applyBorder="1" applyAlignment="1" applyProtection="1">
      <alignment horizontal="center"/>
    </xf>
    <xf numFmtId="0" fontId="10" fillId="0" borderId="0" xfId="0" applyFont="1" applyFill="1"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0" fillId="0" borderId="11" xfId="0" applyBorder="1" applyAlignment="1" applyProtection="1">
      <alignment horizontal="left"/>
    </xf>
    <xf numFmtId="0" fontId="12" fillId="3" borderId="9" xfId="15" applyFont="1" applyFill="1" applyBorder="1" applyAlignment="1" applyProtection="1">
      <alignment horizontal="left"/>
      <protection locked="0"/>
    </xf>
    <xf numFmtId="0" fontId="3" fillId="0" borderId="9"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0" fillId="0" borderId="9" xfId="0" applyFill="1" applyBorder="1" applyAlignment="1" applyProtection="1">
      <alignment horizontal="left"/>
    </xf>
    <xf numFmtId="0" fontId="0" fillId="0" borderId="11" xfId="0" applyFill="1" applyBorder="1" applyAlignment="1" applyProtection="1">
      <alignment horizontal="left"/>
    </xf>
    <xf numFmtId="0" fontId="0" fillId="0" borderId="10" xfId="0" applyFill="1" applyBorder="1" applyAlignment="1" applyProtection="1">
      <alignment horizontal="left"/>
    </xf>
    <xf numFmtId="166" fontId="10" fillId="3" borderId="9" xfId="0" applyNumberFormat="1" applyFont="1" applyFill="1" applyBorder="1" applyAlignment="1" applyProtection="1">
      <alignment horizontal="center"/>
      <protection locked="0"/>
    </xf>
    <xf numFmtId="166" fontId="10" fillId="3" borderId="10" xfId="0" applyNumberFormat="1" applyFont="1" applyFill="1" applyBorder="1" applyAlignment="1" applyProtection="1">
      <alignment horizontal="center"/>
      <protection locked="0"/>
    </xf>
    <xf numFmtId="166" fontId="10" fillId="3" borderId="11" xfId="0" applyNumberFormat="1" applyFont="1" applyFill="1" applyBorder="1" applyAlignment="1" applyProtection="1">
      <alignment horizontal="center"/>
      <protection locked="0"/>
    </xf>
    <xf numFmtId="169" fontId="10" fillId="3" borderId="9" xfId="29" applyNumberFormat="1" applyFont="1" applyFill="1" applyBorder="1" applyAlignment="1" applyProtection="1">
      <alignment horizontal="right"/>
      <protection locked="0"/>
    </xf>
    <xf numFmtId="169" fontId="10" fillId="3" borderId="11" xfId="29" applyNumberFormat="1" applyFont="1" applyFill="1" applyBorder="1" applyAlignment="1" applyProtection="1">
      <alignment horizontal="right"/>
      <protection locked="0"/>
    </xf>
    <xf numFmtId="0" fontId="0" fillId="0" borderId="10" xfId="0" applyFill="1" applyBorder="1" applyAlignment="1" applyProtection="1">
      <alignment horizontal="left" vertical="center"/>
    </xf>
    <xf numFmtId="0" fontId="0" fillId="0" borderId="11" xfId="0" applyFill="1" applyBorder="1" applyAlignment="1" applyProtection="1">
      <alignment horizontal="left" vertical="center"/>
    </xf>
    <xf numFmtId="0" fontId="10" fillId="3" borderId="3" xfId="0" applyFont="1" applyFill="1" applyBorder="1" applyAlignment="1" applyProtection="1">
      <alignment horizontal="center"/>
      <protection locked="0"/>
    </xf>
    <xf numFmtId="0" fontId="10" fillId="3" borderId="10" xfId="0" applyFont="1" applyFill="1" applyBorder="1" applyAlignment="1" applyProtection="1">
      <alignment horizontal="center"/>
      <protection locked="0"/>
    </xf>
    <xf numFmtId="0" fontId="37" fillId="9" borderId="3" xfId="0" applyFont="1" applyFill="1" applyBorder="1" applyAlignment="1" applyProtection="1">
      <alignment horizontal="center"/>
      <protection locked="0"/>
    </xf>
    <xf numFmtId="0" fontId="0" fillId="0" borderId="0" xfId="0" applyAlignment="1" applyProtection="1">
      <alignment horizontal="left"/>
    </xf>
    <xf numFmtId="0" fontId="0" fillId="0" borderId="6" xfId="0" applyBorder="1" applyAlignment="1" applyProtection="1">
      <alignment horizontal="left"/>
    </xf>
    <xf numFmtId="0" fontId="6" fillId="0" borderId="0" xfId="0" applyFont="1" applyFill="1" applyAlignment="1" applyProtection="1">
      <alignment horizontal="left"/>
    </xf>
    <xf numFmtId="0" fontId="6" fillId="0" borderId="6" xfId="0" applyFont="1" applyFill="1" applyBorder="1" applyAlignment="1" applyProtection="1">
      <alignment horizontal="left"/>
    </xf>
    <xf numFmtId="0" fontId="3" fillId="0" borderId="0" xfId="0" applyFont="1" applyFill="1" applyBorder="1" applyAlignment="1" applyProtection="1">
      <alignment horizontal="center" vertical="top" wrapText="1"/>
    </xf>
    <xf numFmtId="0" fontId="6" fillId="0" borderId="0" xfId="0" applyFont="1" applyFill="1" applyBorder="1" applyAlignment="1" applyProtection="1">
      <alignment horizontal="left"/>
    </xf>
    <xf numFmtId="0" fontId="3" fillId="0" borderId="0" xfId="0" applyFont="1" applyFill="1" applyAlignment="1" applyProtection="1">
      <alignment horizontal="left"/>
    </xf>
    <xf numFmtId="0" fontId="0" fillId="0" borderId="0" xfId="0" applyAlignment="1" applyProtection="1">
      <alignment horizontal="center"/>
    </xf>
    <xf numFmtId="14" fontId="0" fillId="0" borderId="0" xfId="0" applyNumberFormat="1" applyAlignment="1" applyProtection="1">
      <alignment horizontal="center"/>
    </xf>
    <xf numFmtId="0" fontId="3" fillId="2" borderId="9" xfId="0" applyFont="1" applyFill="1" applyBorder="1" applyAlignment="1" applyProtection="1">
      <alignment horizontal="center"/>
    </xf>
    <xf numFmtId="0" fontId="3" fillId="2" borderId="11"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6" xfId="0" applyFont="1" applyFill="1" applyBorder="1" applyAlignment="1" applyProtection="1">
      <alignment horizontal="center"/>
    </xf>
    <xf numFmtId="0" fontId="3" fillId="0" borderId="5" xfId="0" applyFont="1" applyFill="1" applyBorder="1" applyAlignment="1" applyProtection="1">
      <alignment horizontal="center"/>
    </xf>
    <xf numFmtId="0" fontId="6" fillId="15" borderId="0" xfId="0" applyFont="1" applyFill="1" applyAlignment="1" applyProtection="1">
      <alignment horizontal="left"/>
    </xf>
    <xf numFmtId="0" fontId="0" fillId="0" borderId="6" xfId="0" applyFill="1" applyBorder="1" applyAlignment="1" applyProtection="1">
      <alignment horizontal="left"/>
    </xf>
    <xf numFmtId="0" fontId="0" fillId="0" borderId="3" xfId="0" applyBorder="1" applyAlignment="1" applyProtection="1">
      <alignment horizontal="left"/>
    </xf>
    <xf numFmtId="0" fontId="0" fillId="0" borderId="3" xfId="0" applyBorder="1" applyAlignment="1" applyProtection="1">
      <alignment horizontal="center"/>
    </xf>
    <xf numFmtId="0" fontId="6" fillId="0" borderId="5" xfId="0" applyFont="1" applyBorder="1" applyAlignment="1" applyProtection="1">
      <alignment horizontal="center"/>
    </xf>
    <xf numFmtId="0" fontId="6" fillId="0" borderId="0" xfId="0" applyFont="1" applyBorder="1" applyAlignment="1" applyProtection="1">
      <alignment horizontal="center"/>
    </xf>
    <xf numFmtId="0" fontId="3" fillId="0" borderId="0" xfId="0" applyFont="1" applyAlignment="1" applyProtection="1">
      <alignment horizontal="center"/>
    </xf>
    <xf numFmtId="0" fontId="3" fillId="0" borderId="0" xfId="0" applyFont="1" applyAlignment="1" applyProtection="1">
      <alignment horizontal="left"/>
    </xf>
    <xf numFmtId="0" fontId="3" fillId="0" borderId="0" xfId="0" applyFont="1" applyFill="1" applyBorder="1" applyAlignment="1" applyProtection="1">
      <alignment horizontal="left"/>
    </xf>
    <xf numFmtId="0" fontId="6" fillId="0" borderId="3" xfId="0" applyFont="1" applyBorder="1" applyAlignment="1" applyProtection="1">
      <alignment horizontal="center"/>
    </xf>
    <xf numFmtId="14" fontId="10" fillId="3" borderId="3" xfId="0" applyNumberFormat="1" applyFont="1" applyFill="1" applyBorder="1" applyAlignment="1" applyProtection="1">
      <alignment horizontal="center"/>
      <protection locked="0"/>
    </xf>
    <xf numFmtId="0" fontId="3" fillId="0" borderId="0" xfId="0" applyFont="1" applyAlignment="1" applyProtection="1">
      <alignment horizontal="right"/>
    </xf>
    <xf numFmtId="0" fontId="3" fillId="0" borderId="6" xfId="0" applyFont="1" applyBorder="1" applyAlignment="1" applyProtection="1">
      <alignment horizontal="right"/>
    </xf>
    <xf numFmtId="0" fontId="6" fillId="0" borderId="5"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10" fillId="3" borderId="3" xfId="0" applyFont="1" applyFill="1" applyBorder="1" applyAlignment="1" applyProtection="1">
      <alignment horizontal="left" vertical="top" wrapText="1"/>
      <protection locked="0"/>
    </xf>
    <xf numFmtId="2" fontId="37" fillId="9" borderId="9" xfId="0" applyNumberFormat="1" applyFont="1" applyFill="1" applyBorder="1" applyAlignment="1" applyProtection="1">
      <alignment horizontal="center"/>
      <protection locked="0"/>
    </xf>
    <xf numFmtId="2" fontId="37" fillId="9" borderId="11" xfId="0" applyNumberFormat="1" applyFont="1" applyFill="1" applyBorder="1" applyAlignment="1" applyProtection="1">
      <alignment horizontal="center"/>
      <protection locked="0"/>
    </xf>
    <xf numFmtId="0" fontId="37" fillId="9" borderId="9" xfId="0" applyFont="1" applyFill="1" applyBorder="1" applyAlignment="1" applyProtection="1">
      <alignment horizontal="center"/>
      <protection locked="0"/>
    </xf>
    <xf numFmtId="0" fontId="37" fillId="9" borderId="10" xfId="0" applyFont="1" applyFill="1" applyBorder="1" applyAlignment="1" applyProtection="1">
      <alignment horizontal="center"/>
      <protection locked="0"/>
    </xf>
    <xf numFmtId="0" fontId="37" fillId="9" borderId="11" xfId="0" applyFont="1" applyFill="1" applyBorder="1" applyAlignment="1" applyProtection="1">
      <alignment horizontal="center"/>
      <protection locked="0"/>
    </xf>
    <xf numFmtId="0" fontId="3" fillId="0" borderId="5" xfId="0" applyFont="1" applyBorder="1" applyAlignment="1" applyProtection="1">
      <alignment horizontal="right"/>
    </xf>
    <xf numFmtId="0" fontId="4" fillId="0" borderId="0" xfId="0" applyFont="1" applyBorder="1" applyAlignment="1" applyProtection="1">
      <alignment horizontal="left" vertical="top"/>
    </xf>
    <xf numFmtId="0" fontId="3" fillId="0" borderId="3" xfId="0" applyFont="1" applyBorder="1" applyAlignment="1" applyProtection="1">
      <alignment horizontal="center"/>
    </xf>
    <xf numFmtId="0" fontId="0" fillId="2" borderId="3" xfId="0" applyFill="1" applyBorder="1" applyAlignment="1" applyProtection="1">
      <alignment horizontal="center"/>
    </xf>
    <xf numFmtId="0" fontId="6" fillId="0" borderId="5" xfId="0" applyFont="1" applyBorder="1" applyAlignment="1" applyProtection="1">
      <alignment horizontal="left"/>
    </xf>
    <xf numFmtId="0" fontId="6" fillId="0" borderId="0" xfId="0" applyFont="1" applyBorder="1" applyAlignment="1" applyProtection="1">
      <alignment horizontal="left"/>
    </xf>
    <xf numFmtId="0" fontId="6" fillId="0" borderId="6" xfId="0" applyFont="1" applyBorder="1" applyAlignment="1" applyProtection="1">
      <alignment horizontal="left"/>
    </xf>
    <xf numFmtId="43" fontId="3" fillId="0" borderId="3" xfId="1" applyFont="1" applyFill="1" applyBorder="1" applyAlignment="1" applyProtection="1">
      <alignment horizontal="center"/>
    </xf>
    <xf numFmtId="43" fontId="3" fillId="0" borderId="3" xfId="0" applyNumberFormat="1" applyFont="1" applyBorder="1" applyAlignment="1" applyProtection="1">
      <alignment horizontal="center"/>
    </xf>
    <xf numFmtId="0" fontId="0" fillId="14" borderId="12" xfId="0" applyFill="1" applyBorder="1" applyAlignment="1" applyProtection="1">
      <alignment horizontal="center"/>
    </xf>
    <xf numFmtId="0" fontId="0" fillId="14" borderId="17" xfId="0" applyFill="1" applyBorder="1" applyAlignment="1" applyProtection="1">
      <alignment horizontal="center"/>
    </xf>
    <xf numFmtId="0" fontId="0" fillId="14" borderId="21" xfId="0" applyFill="1" applyBorder="1" applyAlignment="1" applyProtection="1">
      <alignment horizontal="center"/>
    </xf>
    <xf numFmtId="0" fontId="37" fillId="9" borderId="9" xfId="0" applyFont="1" applyFill="1" applyBorder="1" applyAlignment="1" applyProtection="1">
      <alignment horizontal="left"/>
      <protection locked="0"/>
    </xf>
    <xf numFmtId="0" fontId="37" fillId="9" borderId="10" xfId="0" applyFont="1" applyFill="1" applyBorder="1" applyAlignment="1" applyProtection="1">
      <alignment horizontal="left"/>
      <protection locked="0"/>
    </xf>
    <xf numFmtId="0" fontId="37" fillId="9" borderId="11" xfId="0" applyFont="1" applyFill="1" applyBorder="1" applyAlignment="1" applyProtection="1">
      <alignment horizontal="left"/>
      <protection locked="0"/>
    </xf>
    <xf numFmtId="164" fontId="10" fillId="3" borderId="3" xfId="1" applyNumberFormat="1" applyFont="1" applyFill="1" applyBorder="1" applyAlignment="1" applyProtection="1">
      <alignment horizontal="center"/>
      <protection locked="0"/>
    </xf>
    <xf numFmtId="0" fontId="0" fillId="0" borderId="18" xfId="0" applyBorder="1" applyAlignment="1" applyProtection="1">
      <alignment horizontal="center" wrapText="1"/>
    </xf>
    <xf numFmtId="0" fontId="0" fillId="0" borderId="20" xfId="0" applyBorder="1" applyAlignment="1" applyProtection="1">
      <alignment horizontal="center" wrapText="1"/>
    </xf>
    <xf numFmtId="0" fontId="8" fillId="7" borderId="0" xfId="0" applyFont="1" applyFill="1" applyAlignment="1" applyProtection="1">
      <alignment horizontal="left"/>
    </xf>
    <xf numFmtId="0" fontId="0" fillId="0" borderId="9" xfId="0" applyBorder="1" applyAlignment="1" applyProtection="1">
      <alignment horizontal="center" wrapText="1"/>
    </xf>
    <xf numFmtId="0" fontId="0" fillId="0" borderId="10" xfId="0" applyBorder="1" applyAlignment="1" applyProtection="1">
      <alignment horizontal="center" wrapText="1"/>
    </xf>
    <xf numFmtId="0" fontId="0" fillId="0" borderId="11" xfId="0" applyBorder="1" applyAlignment="1" applyProtection="1">
      <alignment horizontal="center" wrapText="1"/>
    </xf>
    <xf numFmtId="43" fontId="0" fillId="0" borderId="12" xfId="0" applyNumberFormat="1" applyBorder="1" applyAlignment="1" applyProtection="1">
      <alignment horizontal="center"/>
    </xf>
    <xf numFmtId="43" fontId="0" fillId="0" borderId="21" xfId="0" applyNumberFormat="1" applyBorder="1" applyAlignment="1" applyProtection="1">
      <alignment horizontal="center"/>
    </xf>
    <xf numFmtId="0" fontId="6" fillId="0" borderId="12" xfId="0" applyFont="1" applyBorder="1" applyAlignment="1" applyProtection="1">
      <alignment horizontal="right"/>
    </xf>
    <xf numFmtId="0" fontId="6" fillId="0" borderId="17" xfId="0" applyFont="1" applyBorder="1" applyAlignment="1" applyProtection="1">
      <alignment horizontal="right"/>
    </xf>
    <xf numFmtId="0" fontId="6" fillId="0" borderId="21" xfId="0" applyFont="1" applyBorder="1" applyAlignment="1" applyProtection="1">
      <alignment horizontal="right"/>
    </xf>
    <xf numFmtId="0" fontId="0" fillId="0" borderId="9" xfId="0" applyBorder="1" applyAlignment="1" applyProtection="1">
      <alignment horizontal="center"/>
    </xf>
    <xf numFmtId="0" fontId="0" fillId="0" borderId="11" xfId="0" applyBorder="1" applyAlignment="1" applyProtection="1">
      <alignment horizontal="center"/>
    </xf>
    <xf numFmtId="0" fontId="3" fillId="0" borderId="0" xfId="1" applyNumberFormat="1" applyFont="1" applyFill="1" applyBorder="1" applyAlignment="1" applyProtection="1">
      <alignment horizontal="left" readingOrder="1"/>
      <protection locked="0"/>
    </xf>
    <xf numFmtId="43" fontId="10" fillId="9" borderId="3" xfId="1" applyFont="1" applyFill="1" applyBorder="1" applyAlignment="1" applyProtection="1">
      <alignment horizontal="center"/>
      <protection locked="0"/>
    </xf>
    <xf numFmtId="2" fontId="6" fillId="0" borderId="0" xfId="0" applyNumberFormat="1" applyFont="1" applyBorder="1" applyAlignment="1" applyProtection="1">
      <alignment horizontal="center"/>
    </xf>
    <xf numFmtId="0" fontId="3" fillId="0" borderId="0" xfId="0" applyFont="1" applyAlignment="1" applyProtection="1">
      <alignment horizontal="left" vertical="top" wrapText="1"/>
    </xf>
    <xf numFmtId="0" fontId="6" fillId="8" borderId="9" xfId="0" applyFont="1" applyFill="1" applyBorder="1" applyAlignment="1" applyProtection="1">
      <alignment horizontal="left"/>
    </xf>
    <xf numFmtId="0" fontId="6" fillId="8" borderId="10" xfId="0" applyFont="1" applyFill="1" applyBorder="1" applyAlignment="1" applyProtection="1">
      <alignment horizontal="left"/>
    </xf>
    <xf numFmtId="0" fontId="6" fillId="8" borderId="11" xfId="0" applyFont="1" applyFill="1" applyBorder="1" applyAlignment="1" applyProtection="1">
      <alignment horizontal="left"/>
    </xf>
    <xf numFmtId="0" fontId="3" fillId="0" borderId="0" xfId="0" applyFont="1" applyBorder="1" applyAlignment="1" applyProtection="1">
      <alignment horizontal="left"/>
    </xf>
    <xf numFmtId="44" fontId="3" fillId="0" borderId="0" xfId="0" applyNumberFormat="1" applyFont="1" applyBorder="1" applyAlignment="1" applyProtection="1">
      <alignment horizontal="center"/>
    </xf>
    <xf numFmtId="0" fontId="3" fillId="0" borderId="0" xfId="0" applyFont="1" applyBorder="1" applyAlignment="1" applyProtection="1">
      <alignment horizontal="center"/>
    </xf>
    <xf numFmtId="0" fontId="6" fillId="8" borderId="3" xfId="0" applyFont="1" applyFill="1" applyBorder="1" applyAlignment="1" applyProtection="1">
      <alignment horizontal="left"/>
    </xf>
    <xf numFmtId="168" fontId="6" fillId="0" borderId="0" xfId="0" applyNumberFormat="1" applyFont="1" applyBorder="1" applyAlignment="1" applyProtection="1">
      <alignment horizontal="center"/>
    </xf>
    <xf numFmtId="0" fontId="6" fillId="2" borderId="3" xfId="0" applyFont="1" applyFill="1" applyBorder="1" applyAlignment="1" applyProtection="1">
      <alignment horizontal="center"/>
    </xf>
    <xf numFmtId="0" fontId="6" fillId="2" borderId="9" xfId="0" applyFont="1" applyFill="1" applyBorder="1" applyAlignment="1" applyProtection="1">
      <alignment horizontal="center"/>
    </xf>
    <xf numFmtId="0" fontId="6" fillId="2" borderId="11" xfId="0" applyFont="1" applyFill="1" applyBorder="1" applyAlignment="1" applyProtection="1">
      <alignment horizontal="center"/>
    </xf>
    <xf numFmtId="0" fontId="37" fillId="9" borderId="3" xfId="0" applyFont="1" applyFill="1" applyBorder="1" applyAlignment="1" applyProtection="1">
      <alignment horizontal="left" vertical="top" wrapText="1"/>
      <protection locked="0"/>
    </xf>
    <xf numFmtId="0" fontId="0" fillId="0" borderId="10" xfId="0" applyBorder="1" applyAlignment="1" applyProtection="1">
      <alignment horizontal="center"/>
    </xf>
    <xf numFmtId="0" fontId="0" fillId="0" borderId="9" xfId="0" applyFill="1" applyBorder="1" applyAlignment="1" applyProtection="1">
      <alignment horizontal="center"/>
    </xf>
    <xf numFmtId="0" fontId="0" fillId="0" borderId="11" xfId="0" applyFill="1" applyBorder="1" applyAlignment="1" applyProtection="1">
      <alignment horizontal="center"/>
    </xf>
    <xf numFmtId="0" fontId="10" fillId="3" borderId="3" xfId="0" applyFont="1" applyFill="1" applyBorder="1" applyAlignment="1" applyProtection="1">
      <alignment horizontal="left" vertical="top"/>
      <protection locked="0"/>
    </xf>
    <xf numFmtId="0" fontId="3" fillId="3" borderId="3" xfId="0" applyFont="1" applyFill="1" applyBorder="1" applyAlignment="1" applyProtection="1">
      <alignment horizontal="left" vertical="top"/>
      <protection locked="0"/>
    </xf>
    <xf numFmtId="0" fontId="0" fillId="0" borderId="12" xfId="0" applyBorder="1" applyAlignment="1" applyProtection="1">
      <alignment horizontal="center"/>
    </xf>
    <xf numFmtId="0" fontId="0" fillId="0" borderId="21" xfId="0" applyBorder="1" applyAlignment="1" applyProtection="1">
      <alignment horizontal="center"/>
    </xf>
    <xf numFmtId="0" fontId="6" fillId="8" borderId="9" xfId="0" applyFont="1" applyFill="1" applyBorder="1" applyAlignment="1" applyProtection="1">
      <alignment horizontal="center"/>
    </xf>
    <xf numFmtId="0" fontId="6" fillId="8" borderId="11" xfId="0" applyFont="1" applyFill="1" applyBorder="1" applyAlignment="1" applyProtection="1">
      <alignment horizontal="center"/>
    </xf>
    <xf numFmtId="0" fontId="6" fillId="8" borderId="3" xfId="0" applyFont="1" applyFill="1" applyBorder="1" applyAlignment="1" applyProtection="1">
      <alignment horizontal="center"/>
    </xf>
    <xf numFmtId="0" fontId="6" fillId="8" borderId="1" xfId="0" applyFont="1" applyFill="1" applyBorder="1" applyAlignment="1" applyProtection="1">
      <alignment horizontal="center"/>
    </xf>
    <xf numFmtId="0" fontId="6" fillId="8" borderId="2" xfId="0" applyFont="1" applyFill="1" applyBorder="1" applyAlignment="1" applyProtection="1">
      <alignment horizontal="center"/>
    </xf>
    <xf numFmtId="0" fontId="6" fillId="0" borderId="9" xfId="0" applyFont="1" applyFill="1" applyBorder="1" applyAlignment="1" applyProtection="1">
      <alignment horizontal="left"/>
    </xf>
    <xf numFmtId="0" fontId="6" fillId="0" borderId="11" xfId="0" applyFont="1" applyFill="1" applyBorder="1" applyAlignment="1" applyProtection="1">
      <alignment horizontal="left"/>
    </xf>
    <xf numFmtId="0" fontId="37" fillId="9" borderId="12" xfId="0" applyFont="1" applyFill="1" applyBorder="1" applyAlignment="1" applyProtection="1">
      <alignment horizontal="left"/>
      <protection locked="0"/>
    </xf>
    <xf numFmtId="0" fontId="37" fillId="9" borderId="17" xfId="0" applyFont="1" applyFill="1" applyBorder="1" applyAlignment="1" applyProtection="1">
      <alignment horizontal="left"/>
      <protection locked="0"/>
    </xf>
    <xf numFmtId="0" fontId="37" fillId="9" borderId="21" xfId="0" applyFont="1" applyFill="1" applyBorder="1" applyAlignment="1" applyProtection="1">
      <alignment horizontal="left"/>
      <protection locked="0"/>
    </xf>
    <xf numFmtId="0" fontId="6" fillId="0" borderId="1" xfId="0" applyFont="1" applyBorder="1" applyAlignment="1" applyProtection="1">
      <alignment horizontal="center" wrapText="1"/>
    </xf>
    <xf numFmtId="0" fontId="6" fillId="0" borderId="2" xfId="0" applyFont="1" applyBorder="1" applyAlignment="1" applyProtection="1">
      <alignment horizontal="center" wrapText="1"/>
    </xf>
    <xf numFmtId="0" fontId="6" fillId="8" borderId="1" xfId="0" applyFont="1" applyFill="1" applyBorder="1" applyAlignment="1" applyProtection="1">
      <alignment horizontal="center" wrapText="1"/>
    </xf>
    <xf numFmtId="0" fontId="6" fillId="8" borderId="2" xfId="0" applyFont="1" applyFill="1" applyBorder="1" applyAlignment="1" applyProtection="1">
      <alignment horizontal="center" wrapText="1"/>
    </xf>
    <xf numFmtId="0" fontId="0" fillId="0" borderId="5" xfId="0" applyBorder="1" applyAlignment="1" applyProtection="1">
      <alignment horizontal="center"/>
    </xf>
    <xf numFmtId="0" fontId="0" fillId="0" borderId="0" xfId="0" applyBorder="1" applyAlignment="1" applyProtection="1">
      <alignment horizontal="center"/>
    </xf>
    <xf numFmtId="10" fontId="10" fillId="9" borderId="3" xfId="29" applyNumberFormat="1" applyFont="1" applyFill="1" applyBorder="1" applyAlignment="1" applyProtection="1">
      <alignment horizontal="center"/>
      <protection locked="0"/>
    </xf>
    <xf numFmtId="10" fontId="0" fillId="2" borderId="9" xfId="29" applyNumberFormat="1" applyFont="1" applyFill="1" applyBorder="1" applyAlignment="1" applyProtection="1">
      <alignment horizontal="right"/>
    </xf>
    <xf numFmtId="10" fontId="0" fillId="2" borderId="11" xfId="29" applyNumberFormat="1" applyFont="1" applyFill="1" applyBorder="1" applyAlignment="1" applyProtection="1">
      <alignment horizontal="right"/>
    </xf>
    <xf numFmtId="0" fontId="37" fillId="9" borderId="9" xfId="0" applyFont="1" applyFill="1" applyBorder="1" applyAlignment="1" applyProtection="1">
      <alignment horizontal="center" vertical="center"/>
      <protection locked="0"/>
    </xf>
    <xf numFmtId="0" fontId="37" fillId="9" borderId="10" xfId="0" applyFont="1" applyFill="1" applyBorder="1" applyAlignment="1" applyProtection="1">
      <alignment horizontal="center" vertical="center"/>
      <protection locked="0"/>
    </xf>
    <xf numFmtId="0" fontId="37" fillId="9" borderId="11" xfId="0" applyFont="1" applyFill="1" applyBorder="1" applyAlignment="1" applyProtection="1">
      <alignment horizontal="center" vertical="center"/>
      <protection locked="0"/>
    </xf>
    <xf numFmtId="0" fontId="3" fillId="0" borderId="6" xfId="0" applyFont="1" applyBorder="1" applyAlignment="1" applyProtection="1">
      <alignment horizontal="left"/>
    </xf>
    <xf numFmtId="0" fontId="6" fillId="0" borderId="9" xfId="0" applyFont="1" applyBorder="1" applyAlignment="1" applyProtection="1">
      <alignment horizontal="left"/>
    </xf>
    <xf numFmtId="0" fontId="6" fillId="0" borderId="10" xfId="0" applyFont="1" applyBorder="1" applyAlignment="1" applyProtection="1">
      <alignment horizontal="left"/>
    </xf>
    <xf numFmtId="0" fontId="6" fillId="0" borderId="11" xfId="0" applyFont="1" applyBorder="1" applyAlignment="1" applyProtection="1">
      <alignment horizontal="left"/>
    </xf>
    <xf numFmtId="0" fontId="43" fillId="0" borderId="9" xfId="0" applyFont="1" applyBorder="1" applyAlignment="1" applyProtection="1">
      <alignment horizontal="left"/>
    </xf>
    <xf numFmtId="0" fontId="43" fillId="0" borderId="10" xfId="0" applyFont="1" applyBorder="1" applyAlignment="1" applyProtection="1">
      <alignment horizontal="left"/>
    </xf>
    <xf numFmtId="0" fontId="43" fillId="0" borderId="11" xfId="0" applyFont="1" applyBorder="1" applyAlignment="1" applyProtection="1">
      <alignment horizontal="left"/>
    </xf>
    <xf numFmtId="38" fontId="10" fillId="3" borderId="3" xfId="1" applyNumberFormat="1" applyFont="1" applyFill="1" applyBorder="1" applyAlignment="1" applyProtection="1">
      <alignment horizontal="right"/>
      <protection locked="0"/>
    </xf>
    <xf numFmtId="0" fontId="6" fillId="2" borderId="18" xfId="0" applyFont="1" applyFill="1" applyBorder="1" applyAlignment="1" applyProtection="1">
      <alignment horizontal="center"/>
    </xf>
    <xf numFmtId="0" fontId="6" fillId="2" borderId="19" xfId="0" applyFont="1" applyFill="1" applyBorder="1" applyAlignment="1" applyProtection="1">
      <alignment horizontal="center"/>
    </xf>
    <xf numFmtId="0" fontId="6" fillId="2" borderId="20" xfId="0" applyFont="1" applyFill="1" applyBorder="1" applyAlignment="1" applyProtection="1">
      <alignment horizontal="center"/>
    </xf>
    <xf numFmtId="0" fontId="6" fillId="2" borderId="12" xfId="0" applyFont="1" applyFill="1" applyBorder="1" applyAlignment="1" applyProtection="1">
      <alignment horizontal="center"/>
    </xf>
    <xf numFmtId="0" fontId="6" fillId="2" borderId="17" xfId="0" applyFont="1" applyFill="1" applyBorder="1" applyAlignment="1" applyProtection="1">
      <alignment horizontal="center"/>
    </xf>
    <xf numFmtId="0" fontId="6" fillId="2" borderId="21" xfId="0" applyFont="1" applyFill="1" applyBorder="1" applyAlignment="1" applyProtection="1">
      <alignment horizontal="center"/>
    </xf>
    <xf numFmtId="0" fontId="10" fillId="3" borderId="3" xfId="0" applyFont="1" applyFill="1" applyBorder="1" applyAlignment="1" applyProtection="1">
      <alignment horizontal="left"/>
      <protection locked="0"/>
    </xf>
    <xf numFmtId="167" fontId="10" fillId="9" borderId="3" xfId="0" applyNumberFormat="1" applyFont="1" applyFill="1" applyBorder="1" applyAlignment="1" applyProtection="1">
      <alignment horizontal="left" vertical="top" wrapText="1"/>
      <protection locked="0"/>
    </xf>
    <xf numFmtId="0" fontId="0" fillId="0" borderId="18" xfId="0" applyBorder="1" applyAlignment="1" applyProtection="1">
      <alignment horizontal="left"/>
    </xf>
    <xf numFmtId="0" fontId="0" fillId="0" borderId="19" xfId="0" applyBorder="1" applyAlignment="1" applyProtection="1">
      <alignment horizontal="left"/>
    </xf>
    <xf numFmtId="0" fontId="0" fillId="0" borderId="20" xfId="0" applyBorder="1" applyAlignment="1" applyProtection="1">
      <alignment horizontal="left"/>
    </xf>
    <xf numFmtId="0" fontId="0" fillId="0" borderId="12" xfId="0" applyBorder="1" applyAlignment="1" applyProtection="1">
      <alignment horizontal="left"/>
    </xf>
    <xf numFmtId="0" fontId="0" fillId="0" borderId="17" xfId="0" applyBorder="1" applyAlignment="1" applyProtection="1">
      <alignment horizontal="left"/>
    </xf>
    <xf numFmtId="0" fontId="0" fillId="0" borderId="21" xfId="0" applyBorder="1" applyAlignment="1" applyProtection="1">
      <alignment horizontal="left"/>
    </xf>
    <xf numFmtId="38" fontId="0" fillId="0" borderId="9" xfId="0" applyNumberFormat="1" applyBorder="1" applyAlignment="1" applyProtection="1">
      <alignment horizontal="right"/>
    </xf>
    <xf numFmtId="38" fontId="0" fillId="0" borderId="11" xfId="0" applyNumberFormat="1" applyBorder="1" applyAlignment="1" applyProtection="1">
      <alignment horizontal="right"/>
    </xf>
    <xf numFmtId="38" fontId="10" fillId="3" borderId="18" xfId="1" applyNumberFormat="1" applyFont="1" applyFill="1" applyBorder="1" applyAlignment="1" applyProtection="1">
      <alignment horizontal="right"/>
      <protection locked="0"/>
    </xf>
    <xf numFmtId="38" fontId="10" fillId="3" borderId="20" xfId="1" applyNumberFormat="1" applyFont="1" applyFill="1" applyBorder="1" applyAlignment="1" applyProtection="1">
      <alignment horizontal="right"/>
      <protection locked="0"/>
    </xf>
    <xf numFmtId="38" fontId="10" fillId="3" borderId="12" xfId="1" applyNumberFormat="1" applyFont="1" applyFill="1" applyBorder="1" applyAlignment="1" applyProtection="1">
      <alignment horizontal="right"/>
      <protection locked="0"/>
    </xf>
    <xf numFmtId="38" fontId="10" fillId="3" borderId="21" xfId="1" applyNumberFormat="1" applyFont="1" applyFill="1" applyBorder="1" applyAlignment="1" applyProtection="1">
      <alignment horizontal="right"/>
      <protection locked="0"/>
    </xf>
    <xf numFmtId="38" fontId="0" fillId="0" borderId="9" xfId="1" applyNumberFormat="1" applyFont="1" applyFill="1" applyBorder="1" applyAlignment="1" applyProtection="1">
      <alignment horizontal="right"/>
    </xf>
    <xf numFmtId="38" fontId="0" fillId="0" borderId="11" xfId="1" applyNumberFormat="1" applyFont="1" applyFill="1" applyBorder="1" applyAlignment="1" applyProtection="1">
      <alignment horizontal="right"/>
    </xf>
    <xf numFmtId="167" fontId="10" fillId="9" borderId="3" xfId="0" applyNumberFormat="1" applyFont="1" applyFill="1" applyBorder="1" applyAlignment="1" applyProtection="1">
      <alignment horizontal="center"/>
      <protection locked="0"/>
    </xf>
    <xf numFmtId="0" fontId="3" fillId="0" borderId="6" xfId="0" applyFont="1" applyFill="1" applyBorder="1" applyAlignment="1" applyProtection="1">
      <alignment horizontal="left"/>
    </xf>
    <xf numFmtId="0" fontId="3" fillId="0" borderId="5" xfId="0" applyFont="1" applyBorder="1" applyAlignment="1" applyProtection="1">
      <alignment horizontal="left"/>
    </xf>
    <xf numFmtId="0" fontId="0" fillId="0" borderId="5" xfId="0" applyBorder="1" applyAlignment="1" applyProtection="1">
      <alignment horizontal="right"/>
    </xf>
    <xf numFmtId="0" fontId="0" fillId="0" borderId="0" xfId="0" applyAlignment="1" applyProtection="1">
      <alignment horizontal="right"/>
    </xf>
    <xf numFmtId="38" fontId="0" fillId="2" borderId="3" xfId="0" applyNumberFormat="1" applyFill="1" applyBorder="1" applyAlignment="1" applyProtection="1">
      <alignment horizontal="right"/>
    </xf>
    <xf numFmtId="43" fontId="0" fillId="0" borderId="9" xfId="1" applyFont="1" applyBorder="1" applyAlignment="1" applyProtection="1">
      <alignment horizontal="center"/>
    </xf>
    <xf numFmtId="43" fontId="0" fillId="0" borderId="11" xfId="1" applyFont="1" applyBorder="1" applyAlignment="1" applyProtection="1">
      <alignment horizontal="center"/>
    </xf>
    <xf numFmtId="43" fontId="37" fillId="9" borderId="3" xfId="1" applyFont="1" applyFill="1" applyBorder="1" applyAlignment="1" applyProtection="1">
      <alignment horizontal="right"/>
      <protection locked="0"/>
    </xf>
    <xf numFmtId="165" fontId="0" fillId="0" borderId="9" xfId="1" applyNumberFormat="1" applyFont="1" applyBorder="1" applyAlignment="1" applyProtection="1">
      <alignment horizontal="center"/>
    </xf>
    <xf numFmtId="165" fontId="0" fillId="0" borderId="11" xfId="1" applyNumberFormat="1" applyFont="1" applyBorder="1" applyAlignment="1" applyProtection="1">
      <alignment horizontal="center"/>
    </xf>
    <xf numFmtId="38" fontId="10" fillId="3" borderId="9" xfId="1" applyNumberFormat="1" applyFont="1" applyFill="1" applyBorder="1" applyAlignment="1" applyProtection="1">
      <alignment horizontal="right"/>
      <protection locked="0"/>
    </xf>
    <xf numFmtId="38" fontId="10" fillId="3" borderId="11" xfId="1" applyNumberFormat="1" applyFont="1" applyFill="1" applyBorder="1" applyAlignment="1" applyProtection="1">
      <alignment horizontal="right"/>
      <protection locked="0"/>
    </xf>
    <xf numFmtId="0" fontId="6" fillId="8" borderId="18" xfId="0" applyFont="1" applyFill="1" applyBorder="1" applyAlignment="1" applyProtection="1">
      <alignment horizontal="center"/>
    </xf>
    <xf numFmtId="0" fontId="6" fillId="8" borderId="19" xfId="0" applyFont="1" applyFill="1" applyBorder="1" applyAlignment="1" applyProtection="1">
      <alignment horizontal="center"/>
    </xf>
    <xf numFmtId="0" fontId="6" fillId="8" borderId="20" xfId="0" applyFont="1" applyFill="1" applyBorder="1" applyAlignment="1" applyProtection="1">
      <alignment horizontal="center"/>
    </xf>
    <xf numFmtId="0" fontId="6" fillId="8" borderId="12" xfId="0" applyFont="1" applyFill="1" applyBorder="1" applyAlignment="1" applyProtection="1">
      <alignment horizontal="center"/>
    </xf>
    <xf numFmtId="0" fontId="6" fillId="8" borderId="21" xfId="0" applyFont="1" applyFill="1" applyBorder="1" applyAlignment="1" applyProtection="1">
      <alignment horizontal="center"/>
    </xf>
    <xf numFmtId="38" fontId="3" fillId="0" borderId="9" xfId="1" applyNumberFormat="1" applyFont="1" applyFill="1" applyBorder="1" applyAlignment="1" applyProtection="1">
      <alignment horizontal="right"/>
    </xf>
    <xf numFmtId="38" fontId="3" fillId="0" borderId="11" xfId="1" applyNumberFormat="1" applyFont="1" applyFill="1" applyBorder="1" applyAlignment="1" applyProtection="1">
      <alignment horizontal="right"/>
    </xf>
    <xf numFmtId="0" fontId="37" fillId="9" borderId="3" xfId="0" applyFont="1" applyFill="1" applyBorder="1" applyAlignment="1" applyProtection="1">
      <alignment horizontal="left"/>
      <protection locked="0"/>
    </xf>
    <xf numFmtId="0" fontId="0" fillId="0" borderId="0" xfId="0" applyAlignment="1" applyProtection="1">
      <alignment horizontal="left" wrapText="1"/>
    </xf>
    <xf numFmtId="0" fontId="0" fillId="0" borderId="6" xfId="0" applyBorder="1" applyAlignment="1" applyProtection="1">
      <alignment horizontal="left" wrapText="1"/>
    </xf>
    <xf numFmtId="0" fontId="6" fillId="0" borderId="0" xfId="0" applyFont="1" applyAlignment="1" applyProtection="1">
      <alignment horizontal="left"/>
    </xf>
    <xf numFmtId="0" fontId="0" fillId="0" borderId="0" xfId="0" applyBorder="1" applyAlignment="1" applyProtection="1">
      <alignment horizontal="left"/>
    </xf>
    <xf numFmtId="0" fontId="3" fillId="0" borderId="26" xfId="0" applyFont="1" applyBorder="1" applyAlignment="1" applyProtection="1">
      <alignment horizontal="center"/>
    </xf>
    <xf numFmtId="0" fontId="0" fillId="0" borderId="26" xfId="0" applyBorder="1" applyAlignment="1" applyProtection="1">
      <alignment horizontal="center"/>
    </xf>
    <xf numFmtId="0" fontId="17" fillId="0" borderId="3" xfId="0" applyFont="1" applyBorder="1" applyAlignment="1" applyProtection="1">
      <alignment horizontal="center"/>
    </xf>
    <xf numFmtId="0" fontId="0" fillId="14" borderId="3" xfId="0" applyFill="1" applyBorder="1" applyAlignment="1" applyProtection="1">
      <alignment horizontal="center"/>
    </xf>
    <xf numFmtId="14" fontId="3" fillId="0" borderId="0" xfId="0" applyNumberFormat="1" applyFont="1" applyAlignment="1" applyProtection="1">
      <alignment horizontal="center"/>
    </xf>
    <xf numFmtId="0" fontId="0" fillId="0" borderId="6" xfId="0" applyBorder="1" applyAlignment="1" applyProtection="1">
      <alignment horizontal="right"/>
    </xf>
    <xf numFmtId="0" fontId="9" fillId="0" borderId="17" xfId="0" applyFont="1" applyFill="1" applyBorder="1" applyAlignment="1" applyProtection="1">
      <alignment horizontal="center" vertical="center"/>
    </xf>
    <xf numFmtId="0" fontId="10" fillId="0" borderId="17" xfId="28" applyFont="1" applyFill="1" applyBorder="1" applyAlignment="1" applyProtection="1">
      <alignment horizontal="center"/>
      <protection locked="0"/>
    </xf>
    <xf numFmtId="0" fontId="6" fillId="0" borderId="0" xfId="28" applyFont="1" applyFill="1" applyAlignment="1" applyProtection="1">
      <alignment horizontal="left"/>
    </xf>
    <xf numFmtId="0" fontId="3" fillId="0" borderId="0" xfId="28" applyFont="1" applyFill="1" applyAlignment="1" applyProtection="1">
      <alignment horizontal="left"/>
    </xf>
    <xf numFmtId="0" fontId="3" fillId="0" borderId="0" xfId="28" applyFont="1" applyFill="1" applyAlignment="1" applyProtection="1">
      <alignment horizontal="center"/>
    </xf>
    <xf numFmtId="14" fontId="10" fillId="0" borderId="17" xfId="28" applyNumberFormat="1" applyFont="1" applyFill="1" applyBorder="1" applyAlignment="1" applyProtection="1">
      <alignment horizontal="center"/>
      <protection locked="0"/>
    </xf>
    <xf numFmtId="0" fontId="33" fillId="0" borderId="17" xfId="28" applyFill="1" applyBorder="1" applyAlignment="1" applyProtection="1">
      <alignment horizontal="left"/>
      <protection locked="0"/>
    </xf>
    <xf numFmtId="0" fontId="3" fillId="0" borderId="0" xfId="28" applyFont="1" applyAlignment="1">
      <alignment horizontal="left" vertical="top" wrapText="1"/>
    </xf>
    <xf numFmtId="0" fontId="33" fillId="0" borderId="0" xfId="28" applyFill="1" applyAlignment="1">
      <alignment horizontal="left" vertical="top" wrapText="1"/>
    </xf>
    <xf numFmtId="0" fontId="39" fillId="0" borderId="0" xfId="0" applyFont="1" applyAlignment="1" applyProtection="1">
      <alignment horizontal="left" vertical="top" wrapText="1"/>
    </xf>
    <xf numFmtId="0" fontId="33" fillId="0" borderId="0" xfId="28" applyAlignment="1" applyProtection="1">
      <alignment horizontal="left" vertical="top" wrapText="1"/>
    </xf>
    <xf numFmtId="0" fontId="3" fillId="0" borderId="0" xfId="28" applyFont="1" applyAlignment="1" applyProtection="1">
      <alignment horizontal="left" vertical="top" wrapText="1"/>
    </xf>
    <xf numFmtId="0" fontId="33" fillId="0" borderId="0" xfId="28" applyAlignment="1">
      <alignment horizontal="left" vertical="top" wrapText="1"/>
    </xf>
    <xf numFmtId="0" fontId="39" fillId="0" borderId="0" xfId="0" applyFont="1" applyAlignment="1">
      <alignment horizontal="left" vertical="top" wrapText="1"/>
    </xf>
    <xf numFmtId="0" fontId="19" fillId="7" borderId="0" xfId="28" applyFont="1" applyFill="1" applyAlignment="1" applyProtection="1"/>
    <xf numFmtId="0" fontId="0" fillId="0" borderId="0" xfId="0" applyAlignment="1" applyProtection="1"/>
    <xf numFmtId="0" fontId="19" fillId="7" borderId="0" xfId="28" applyFont="1" applyFill="1" applyAlignment="1">
      <alignment horizontal="left"/>
    </xf>
    <xf numFmtId="0" fontId="3" fillId="0" borderId="0" xfId="28" applyFont="1" applyFill="1" applyAlignment="1" applyProtection="1">
      <alignment horizontal="left" vertical="top" wrapText="1"/>
    </xf>
    <xf numFmtId="0" fontId="3" fillId="0" borderId="0" xfId="0" applyFont="1" applyFill="1" applyAlignment="1" applyProtection="1">
      <alignment horizontal="left" vertical="top" wrapText="1"/>
    </xf>
    <xf numFmtId="0" fontId="10" fillId="0" borderId="17" xfId="28" applyFont="1" applyFill="1" applyBorder="1" applyAlignment="1" applyProtection="1">
      <alignment horizontal="left"/>
      <protection locked="0"/>
    </xf>
    <xf numFmtId="0" fontId="27" fillId="3" borderId="27" xfId="0" applyFont="1" applyFill="1" applyBorder="1" applyAlignment="1" applyProtection="1">
      <alignment horizontal="left"/>
      <protection locked="0"/>
    </xf>
    <xf numFmtId="166" fontId="26" fillId="3" borderId="9" xfId="0" applyNumberFormat="1" applyFont="1" applyFill="1" applyBorder="1" applyAlignment="1" applyProtection="1">
      <alignment horizontal="center"/>
      <protection locked="0"/>
    </xf>
    <xf numFmtId="166" fontId="26" fillId="3" borderId="10" xfId="0" applyNumberFormat="1" applyFont="1" applyFill="1" applyBorder="1" applyAlignment="1" applyProtection="1">
      <alignment horizontal="center"/>
      <protection locked="0"/>
    </xf>
    <xf numFmtId="166" fontId="26" fillId="3" borderId="11" xfId="0" applyNumberFormat="1" applyFont="1" applyFill="1" applyBorder="1" applyAlignment="1" applyProtection="1">
      <alignment horizontal="center"/>
      <protection locked="0"/>
    </xf>
    <xf numFmtId="0" fontId="12" fillId="3" borderId="9" xfId="15" applyFill="1" applyBorder="1" applyAlignment="1" applyProtection="1">
      <alignment horizontal="center"/>
      <protection locked="0"/>
    </xf>
    <xf numFmtId="0" fontId="12" fillId="3" borderId="10" xfId="15" applyFill="1" applyBorder="1" applyAlignment="1" applyProtection="1">
      <alignment horizontal="center"/>
      <protection locked="0"/>
    </xf>
    <xf numFmtId="0" fontId="12" fillId="3" borderId="11" xfId="15" applyFill="1" applyBorder="1" applyAlignment="1" applyProtection="1">
      <alignment horizontal="center"/>
      <protection locked="0"/>
    </xf>
    <xf numFmtId="170" fontId="25" fillId="0" borderId="9" xfId="0" applyNumberFormat="1" applyFont="1" applyBorder="1" applyAlignment="1">
      <alignment horizontal="left"/>
    </xf>
    <xf numFmtId="170" fontId="25" fillId="0" borderId="10" xfId="0" applyNumberFormat="1" applyFont="1" applyBorder="1" applyAlignment="1">
      <alignment horizontal="left"/>
    </xf>
    <xf numFmtId="170" fontId="25" fillId="0" borderId="11" xfId="0" applyNumberFormat="1" applyFont="1" applyBorder="1" applyAlignment="1">
      <alignment horizontal="left"/>
    </xf>
    <xf numFmtId="0" fontId="1" fillId="0" borderId="0" xfId="0" applyFont="1" applyAlignment="1">
      <alignment horizontal="left" wrapText="1"/>
    </xf>
    <xf numFmtId="0" fontId="3" fillId="0" borderId="0" xfId="0" applyFont="1" applyAlignment="1">
      <alignment horizontal="left"/>
    </xf>
    <xf numFmtId="14" fontId="26" fillId="3" borderId="0" xfId="0" applyNumberFormat="1" applyFont="1" applyFill="1" applyAlignment="1" applyProtection="1">
      <alignment horizontal="center"/>
      <protection locked="0"/>
    </xf>
    <xf numFmtId="0" fontId="26" fillId="3" borderId="0" xfId="0" applyFont="1" applyFill="1" applyAlignment="1" applyProtection="1">
      <alignment horizontal="center"/>
      <protection locked="0"/>
    </xf>
    <xf numFmtId="0" fontId="26" fillId="3" borderId="27" xfId="0" applyFont="1" applyFill="1" applyBorder="1" applyAlignment="1" applyProtection="1">
      <alignment horizontal="center"/>
      <protection locked="0"/>
    </xf>
    <xf numFmtId="0" fontId="27" fillId="3" borderId="0" xfId="0" applyFont="1" applyFill="1" applyBorder="1" applyAlignment="1" applyProtection="1">
      <alignment horizontal="left"/>
      <protection locked="0"/>
    </xf>
    <xf numFmtId="0" fontId="25" fillId="0" borderId="9" xfId="0" applyFont="1" applyBorder="1" applyAlignment="1">
      <alignment horizontal="left"/>
    </xf>
    <xf numFmtId="0" fontId="25" fillId="0" borderId="10" xfId="0" applyFont="1" applyBorder="1" applyAlignment="1">
      <alignment horizontal="left"/>
    </xf>
    <xf numFmtId="0" fontId="25" fillId="0" borderId="11" xfId="0" applyFont="1" applyBorder="1" applyAlignment="1">
      <alignment horizontal="left"/>
    </xf>
    <xf numFmtId="0" fontId="23" fillId="2" borderId="9" xfId="43" applyFont="1" applyFill="1" applyBorder="1" applyAlignment="1">
      <alignment horizontal="center"/>
    </xf>
    <xf numFmtId="0" fontId="23" fillId="2" borderId="11" xfId="43" applyFont="1" applyFill="1" applyBorder="1" applyAlignment="1">
      <alignment horizontal="center"/>
    </xf>
    <xf numFmtId="0" fontId="24" fillId="6" borderId="3" xfId="0" applyFont="1" applyFill="1" applyBorder="1" applyAlignment="1">
      <alignment horizontal="center"/>
    </xf>
    <xf numFmtId="0" fontId="24" fillId="6" borderId="9" xfId="0" applyFont="1" applyFill="1" applyBorder="1" applyAlignment="1">
      <alignment horizontal="center"/>
    </xf>
    <xf numFmtId="0" fontId="23" fillId="2" borderId="13" xfId="43" applyFont="1" applyFill="1" applyBorder="1" applyAlignment="1">
      <alignment horizontal="center"/>
    </xf>
    <xf numFmtId="0" fontId="23" fillId="2" borderId="28" xfId="43" applyFont="1" applyFill="1" applyBorder="1" applyAlignment="1">
      <alignment horizontal="center"/>
    </xf>
    <xf numFmtId="0" fontId="23" fillId="2" borderId="29" xfId="43" applyFont="1" applyFill="1" applyBorder="1" applyAlignment="1">
      <alignment horizontal="center"/>
    </xf>
    <xf numFmtId="0" fontId="24" fillId="2" borderId="9" xfId="43" applyFont="1" applyFill="1" applyBorder="1" applyAlignment="1">
      <alignment horizontal="center"/>
    </xf>
    <xf numFmtId="0" fontId="24" fillId="2" borderId="11" xfId="43" applyFont="1" applyFill="1" applyBorder="1" applyAlignment="1">
      <alignment horizontal="center"/>
    </xf>
    <xf numFmtId="0" fontId="31" fillId="0" borderId="0" xfId="0" applyFont="1" applyAlignment="1" applyProtection="1">
      <alignment horizontal="center" vertical="center" wrapText="1"/>
    </xf>
    <xf numFmtId="0" fontId="11" fillId="0" borderId="9" xfId="0" applyFont="1" applyFill="1" applyBorder="1" applyAlignment="1" applyProtection="1">
      <alignment horizontal="center"/>
    </xf>
    <xf numFmtId="0" fontId="11" fillId="0" borderId="11" xfId="0" applyFont="1" applyFill="1" applyBorder="1" applyAlignment="1" applyProtection="1">
      <alignment horizontal="center"/>
    </xf>
  </cellXfs>
  <cellStyles count="55">
    <cellStyle name="Comma" xfId="1" builtinId="3"/>
    <cellStyle name="Currency" xfId="2" builtinId="4"/>
    <cellStyle name="Currency 2" xfId="3" xr:uid="{00000000-0005-0000-0000-000002000000}"/>
    <cellStyle name="Currency 2 2" xfId="4" xr:uid="{00000000-0005-0000-0000-000003000000}"/>
    <cellStyle name="Currency 2 2 2" xfId="31" xr:uid="{00000000-0005-0000-0000-000004000000}"/>
    <cellStyle name="Currency 2 3" xfId="30" xr:uid="{00000000-0005-0000-0000-000005000000}"/>
    <cellStyle name="Currency 3" xfId="5" xr:uid="{00000000-0005-0000-0000-000006000000}"/>
    <cellStyle name="Currency 3 2" xfId="6" xr:uid="{00000000-0005-0000-0000-000007000000}"/>
    <cellStyle name="Currency 3 2 2" xfId="33" xr:uid="{00000000-0005-0000-0000-000008000000}"/>
    <cellStyle name="Currency 3 3" xfId="32" xr:uid="{00000000-0005-0000-0000-000009000000}"/>
    <cellStyle name="Currency 4" xfId="7" xr:uid="{00000000-0005-0000-0000-00000A000000}"/>
    <cellStyle name="Currency 4 2" xfId="8" xr:uid="{00000000-0005-0000-0000-00000B000000}"/>
    <cellStyle name="Currency 4 2 2" xfId="35" xr:uid="{00000000-0005-0000-0000-00000C000000}"/>
    <cellStyle name="Currency 4 3" xfId="34" xr:uid="{00000000-0005-0000-0000-00000D000000}"/>
    <cellStyle name="Currency 5" xfId="9" xr:uid="{00000000-0005-0000-0000-00000E000000}"/>
    <cellStyle name="Currency 5 2" xfId="10" xr:uid="{00000000-0005-0000-0000-00000F000000}"/>
    <cellStyle name="Currency 5 2 2" xfId="37" xr:uid="{00000000-0005-0000-0000-000010000000}"/>
    <cellStyle name="Currency 5 3" xfId="36" xr:uid="{00000000-0005-0000-0000-000011000000}"/>
    <cellStyle name="Currency 6" xfId="11" xr:uid="{00000000-0005-0000-0000-000012000000}"/>
    <cellStyle name="Currency 6 2" xfId="12" xr:uid="{00000000-0005-0000-0000-000013000000}"/>
    <cellStyle name="Currency 6 2 2" xfId="39" xr:uid="{00000000-0005-0000-0000-000014000000}"/>
    <cellStyle name="Currency 6 3" xfId="38" xr:uid="{00000000-0005-0000-0000-000015000000}"/>
    <cellStyle name="Currency 7" xfId="13" xr:uid="{00000000-0005-0000-0000-000016000000}"/>
    <cellStyle name="Currency 7 2" xfId="14" xr:uid="{00000000-0005-0000-0000-000017000000}"/>
    <cellStyle name="Currency 7 2 2" xfId="41" xr:uid="{00000000-0005-0000-0000-000018000000}"/>
    <cellStyle name="Currency 7 3" xfId="40" xr:uid="{00000000-0005-0000-0000-000019000000}"/>
    <cellStyle name="Hyperlink" xfId="15" builtinId="8"/>
    <cellStyle name="Normal" xfId="0" builtinId="0"/>
    <cellStyle name="Normal 2" xfId="16" xr:uid="{00000000-0005-0000-0000-00001C000000}"/>
    <cellStyle name="Normal 2 2" xfId="17" xr:uid="{00000000-0005-0000-0000-00001D000000}"/>
    <cellStyle name="Normal 2 2 2" xfId="43" xr:uid="{00000000-0005-0000-0000-00001E000000}"/>
    <cellStyle name="Normal 2 3" xfId="42" xr:uid="{00000000-0005-0000-0000-00001F000000}"/>
    <cellStyle name="Normal 3" xfId="18" xr:uid="{00000000-0005-0000-0000-000020000000}"/>
    <cellStyle name="Normal 3 2" xfId="19" xr:uid="{00000000-0005-0000-0000-000021000000}"/>
    <cellStyle name="Normal 3 2 2" xfId="45" xr:uid="{00000000-0005-0000-0000-000022000000}"/>
    <cellStyle name="Normal 3 3" xfId="44" xr:uid="{00000000-0005-0000-0000-000023000000}"/>
    <cellStyle name="Normal 4" xfId="20" xr:uid="{00000000-0005-0000-0000-000024000000}"/>
    <cellStyle name="Normal 4 2" xfId="21" xr:uid="{00000000-0005-0000-0000-000025000000}"/>
    <cellStyle name="Normal 4 2 2" xfId="47" xr:uid="{00000000-0005-0000-0000-000026000000}"/>
    <cellStyle name="Normal 4 3" xfId="46" xr:uid="{00000000-0005-0000-0000-000027000000}"/>
    <cellStyle name="Normal 5" xfId="22" xr:uid="{00000000-0005-0000-0000-000028000000}"/>
    <cellStyle name="Normal 5 2" xfId="23" xr:uid="{00000000-0005-0000-0000-000029000000}"/>
    <cellStyle name="Normal 5 2 2" xfId="49" xr:uid="{00000000-0005-0000-0000-00002A000000}"/>
    <cellStyle name="Normal 5 3" xfId="48" xr:uid="{00000000-0005-0000-0000-00002B000000}"/>
    <cellStyle name="Normal 6" xfId="24" xr:uid="{00000000-0005-0000-0000-00002C000000}"/>
    <cellStyle name="Normal 6 2" xfId="25" xr:uid="{00000000-0005-0000-0000-00002D000000}"/>
    <cellStyle name="Normal 6 2 2" xfId="51" xr:uid="{00000000-0005-0000-0000-00002E000000}"/>
    <cellStyle name="Normal 6 3" xfId="50" xr:uid="{00000000-0005-0000-0000-00002F000000}"/>
    <cellStyle name="Normal 7" xfId="26" xr:uid="{00000000-0005-0000-0000-000030000000}"/>
    <cellStyle name="Normal 7 2" xfId="27" xr:uid="{00000000-0005-0000-0000-000031000000}"/>
    <cellStyle name="Normal 7 2 2" xfId="53" xr:uid="{00000000-0005-0000-0000-000032000000}"/>
    <cellStyle name="Normal 7 3" xfId="52" xr:uid="{00000000-0005-0000-0000-000033000000}"/>
    <cellStyle name="Normal 8" xfId="28" xr:uid="{00000000-0005-0000-0000-000034000000}"/>
    <cellStyle name="Normal 8 2" xfId="54" xr:uid="{00000000-0005-0000-0000-000035000000}"/>
    <cellStyle name="Percent" xfId="29" builtinId="5"/>
  </cellStyles>
  <dxfs count="30">
    <dxf>
      <font>
        <color rgb="FF9C0006"/>
      </font>
      <fill>
        <patternFill>
          <bgColor theme="6" tint="0.59996337778862885"/>
        </patternFill>
      </fill>
    </dxf>
    <dxf>
      <fill>
        <patternFill>
          <bgColor theme="8" tint="0.79998168889431442"/>
        </patternFill>
      </fill>
    </dxf>
    <dxf>
      <fill>
        <patternFill>
          <bgColor theme="7" tint="0.39994506668294322"/>
        </patternFill>
      </fill>
    </dxf>
    <dxf>
      <font>
        <color rgb="FF9C0006"/>
      </font>
      <fill>
        <patternFill>
          <bgColor rgb="FFFFC7CE"/>
        </patternFill>
      </fill>
    </dxf>
    <dxf>
      <font>
        <color rgb="FF9C6500"/>
      </font>
      <fill>
        <patternFill>
          <bgColor rgb="FFFFEB9C"/>
        </patternFill>
      </fill>
    </dxf>
    <dxf>
      <font>
        <color rgb="FF9C0006"/>
      </font>
      <fill>
        <patternFill>
          <bgColor theme="6" tint="0.59996337778862885"/>
        </patternFill>
      </fill>
    </dxf>
    <dxf>
      <fill>
        <patternFill>
          <bgColor theme="8" tint="0.79998168889431442"/>
        </patternFill>
      </fill>
    </dxf>
    <dxf>
      <fill>
        <patternFill>
          <bgColor theme="7" tint="0.39994506668294322"/>
        </patternFill>
      </fill>
    </dxf>
    <dxf>
      <font>
        <color rgb="FF9C0006"/>
      </font>
      <fill>
        <patternFill>
          <bgColor rgb="FFFFC7CE"/>
        </patternFill>
      </fill>
    </dxf>
    <dxf>
      <font>
        <color rgb="FF9C6500"/>
      </font>
      <fill>
        <patternFill>
          <bgColor rgb="FFFFEB9C"/>
        </patternFill>
      </fill>
    </dxf>
    <dxf>
      <font>
        <color rgb="FF9C0006"/>
      </font>
      <fill>
        <patternFill>
          <bgColor theme="6" tint="0.59996337778862885"/>
        </patternFill>
      </fill>
    </dxf>
    <dxf>
      <fill>
        <patternFill>
          <bgColor theme="8" tint="0.79998168889431442"/>
        </patternFill>
      </fill>
    </dxf>
    <dxf>
      <fill>
        <patternFill>
          <bgColor theme="7" tint="0.39994506668294322"/>
        </patternFill>
      </fill>
    </dxf>
    <dxf>
      <font>
        <color rgb="FF9C0006"/>
      </font>
      <fill>
        <patternFill>
          <bgColor rgb="FFFFC7CE"/>
        </patternFill>
      </fill>
    </dxf>
    <dxf>
      <font>
        <color rgb="FF9C6500"/>
      </font>
      <fill>
        <patternFill>
          <bgColor rgb="FFFFEB9C"/>
        </patternFill>
      </fill>
    </dxf>
    <dxf>
      <font>
        <color rgb="FF9C0006"/>
      </font>
      <fill>
        <patternFill>
          <bgColor theme="6" tint="0.59996337778862885"/>
        </patternFill>
      </fill>
    </dxf>
    <dxf>
      <fill>
        <patternFill>
          <bgColor theme="8" tint="0.79998168889431442"/>
        </patternFill>
      </fill>
    </dxf>
    <dxf>
      <fill>
        <patternFill>
          <bgColor theme="7" tint="0.39994506668294322"/>
        </patternFill>
      </fill>
    </dxf>
    <dxf>
      <font>
        <color rgb="FF9C0006"/>
      </font>
      <fill>
        <patternFill>
          <bgColor rgb="FFFFC7CE"/>
        </patternFill>
      </fill>
    </dxf>
    <dxf>
      <font>
        <color rgb="FF9C6500"/>
      </font>
      <fill>
        <patternFill>
          <bgColor rgb="FFFFEB9C"/>
        </patternFill>
      </fill>
    </dxf>
    <dxf>
      <font>
        <color rgb="FF9C0006"/>
      </font>
      <fill>
        <patternFill>
          <bgColor theme="6" tint="0.59996337778862885"/>
        </patternFill>
      </fill>
    </dxf>
    <dxf>
      <fill>
        <patternFill>
          <bgColor theme="8" tint="0.79998168889431442"/>
        </patternFill>
      </fill>
    </dxf>
    <dxf>
      <fill>
        <patternFill>
          <bgColor theme="7" tint="0.39994506668294322"/>
        </patternFill>
      </fill>
    </dxf>
    <dxf>
      <font>
        <color rgb="FF9C0006"/>
      </font>
      <fill>
        <patternFill>
          <bgColor rgb="FFFFC7CE"/>
        </patternFill>
      </fill>
    </dxf>
    <dxf>
      <font>
        <color rgb="FF9C6500"/>
      </font>
      <fill>
        <patternFill>
          <bgColor rgb="FFFFEB9C"/>
        </patternFill>
      </fill>
    </dxf>
    <dxf>
      <font>
        <color rgb="FF9C0006"/>
      </font>
      <fill>
        <patternFill>
          <bgColor theme="6" tint="0.59996337778862885"/>
        </patternFill>
      </fill>
    </dxf>
    <dxf>
      <fill>
        <patternFill>
          <bgColor theme="8" tint="0.79998168889431442"/>
        </patternFill>
      </fill>
    </dxf>
    <dxf>
      <fill>
        <patternFill>
          <bgColor theme="7" tint="0.39994506668294322"/>
        </patternFill>
      </fill>
    </dxf>
    <dxf>
      <font>
        <color rgb="FF9C0006"/>
      </font>
      <fill>
        <patternFill>
          <bgColor rgb="FFFFC7CE"/>
        </patternFill>
      </fill>
    </dxf>
    <dxf>
      <font>
        <color rgb="FF9C6500"/>
      </font>
      <fill>
        <patternFill>
          <bgColor rgb="FFFFEB9C"/>
        </patternFill>
      </fill>
    </dxf>
  </dxfs>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xs:element name="IMC">
        <xs:complexType>
          <xs:sequence>
            <xs:element minOccurs="0" name="General_DevelopmentNumber" type="xs:string"/>
            <xs:element minOccurs="0" name="General_Version" type="xs:string"/>
            <xs:element minOccurs="0" name="General_ApplicationDescription" type="xs:string"/>
            <xs:element minOccurs="0" name="General_AmountOfFundsAppliedFor" type="xs:decimal"/>
            <xs:element minOccurs="0" name="AdministrativeExpenses_Accounting" type="xs:decimal"/>
            <xs:element minOccurs="0" name="AdministrativeExpenses_Advertising" type="xs:decimal"/>
            <xs:element minOccurs="0" name="AdministrativeExpenses_AnnualComplianceFees" type="xs:decimal"/>
            <xs:element minOccurs="0" name="AdministrativeExpenses_CustomFieldBitValue1" type="xs:boolean"/>
            <xs:element minOccurs="0" name="AdministrativeExpenses_CustomFieldBitValue2" type="xs:boolean"/>
            <xs:element minOccurs="0" name="AdministrativeExpenses_CustomFieldBitValue3" type="xs:boolean"/>
            <xs:element minOccurs="0" name="AdministrativeExpenses_CustomFieldBitValue4" type="xs:boolean"/>
            <xs:element minOccurs="0" name="AdministrativeExpenses_CustomFieldBitValue5" type="xs:boolean"/>
            <xs:element minOccurs="0" name="AdministrativeExpenses_CustomFieldDateValue1" type="xs:date"/>
            <xs:element minOccurs="0" name="AdministrativeExpenses_CustomFieldDateValue2" type="xs:date"/>
            <xs:element minOccurs="0" name="AdministrativeExpenses_CustomFieldDateValue3" type="xs:date"/>
            <xs:element minOccurs="0" name="AdministrativeExpenses_CustomFieldDateValue4" type="xs:date"/>
            <xs:element minOccurs="0" name="AdministrativeExpenses_CustomFieldDateValue5" type="xs:date"/>
            <xs:element minOccurs="0" name="AdministrativeExpenses_CustomFieldDecimalValue1" type="xs:decimal"/>
            <xs:element minOccurs="0" name="AdministrativeExpenses_CustomFieldDecimalValue2" type="xs:decimal"/>
            <xs:element minOccurs="0" name="AdministrativeExpenses_CustomFieldDecimalValue3" type="xs:decimal"/>
            <xs:element minOccurs="0" name="AdministrativeExpenses_CustomFieldDecimalValue4" type="xs:decimal"/>
            <xs:element minOccurs="0" name="AdministrativeExpenses_CustomFieldDecimalValue5" type="xs:decimal"/>
            <xs:element minOccurs="0" name="AdministrativeExpenses_CustomFieldNumericValue1" type="xs:decimal"/>
            <xs:element minOccurs="0" name="AdministrativeExpenses_CustomFieldNumericValue2" type="xs:decimal"/>
            <xs:element minOccurs="0" name="AdministrativeExpenses_CustomFieldNumericValue3" type="xs:decimal"/>
            <xs:element minOccurs="0" name="AdministrativeExpenses_CustomFieldNumericValue4" type="xs:decimal"/>
            <xs:element minOccurs="0" name="AdministrativeExpenses_CustomFieldNumericValue5" type="xs:decimal"/>
            <xs:element minOccurs="0" name="AdministrativeExpenses_CustomFieldTextValue1" type="xs:string"/>
            <xs:element minOccurs="0" name="AdministrativeExpenses_CustomFieldTextValue10" type="xs:string"/>
            <xs:element minOccurs="0" name="AdministrativeExpenses_CustomFieldTextValue11" type="xs:string"/>
            <xs:element minOccurs="0" name="AdministrativeExpenses_CustomFieldTextValue12" type="xs:string"/>
            <xs:element minOccurs="0" name="AdministrativeExpenses_CustomFieldTextValue13" type="xs:string"/>
            <xs:element minOccurs="0" name="AdministrativeExpenses_CustomFieldTextValue14" type="xs:string"/>
            <xs:element minOccurs="0" name="AdministrativeExpenses_CustomFieldTextValue15" type="xs:string"/>
            <xs:element minOccurs="0" name="AdministrativeExpenses_CustomFieldTextValue2" type="xs:string"/>
            <xs:element minOccurs="0" name="AdministrativeExpenses_CustomFieldTextValue3" type="xs:string"/>
            <xs:element minOccurs="0" name="AdministrativeExpenses_CustomFieldTextValue4" type="xs:string"/>
            <xs:element minOccurs="0" name="AdministrativeExpenses_CustomFieldTextValue5" type="xs:string"/>
            <xs:element minOccurs="0" name="AdministrativeExpenses_CustomFieldTextValue6" type="xs:string"/>
            <xs:element minOccurs="0" name="AdministrativeExpenses_CustomFieldTextValue7" type="xs:string"/>
            <xs:element minOccurs="0" name="AdministrativeExpenses_CustomFieldTextValue8" type="xs:string"/>
            <xs:element minOccurs="0" name="AdministrativeExpenses_CustomFieldTextValue9" type="xs:string"/>
            <xs:element minOccurs="0" name="AdministrativeExpenses_Legal" type="xs:decimal"/>
            <xs:element minOccurs="0" name="AdministrativeExpenses_ManagementFees" type="xs:decimal"/>
            <xs:element minOccurs="0" name="AdministrativeExpenses_ManagementPayroll" type="xs:decimal"/>
            <xs:element minOccurs="0" name="AdministrativeExpenses_OfficeSupplies" type="xs:decimal"/>
            <xs:element minOccurs="0" name="AdministrativeExpenses_Other" type="xs:decimal"/>
            <xs:element minOccurs="0" name="AdministrativeExpenses_OtherDescription" type="xs:string"/>
            <xs:element minOccurs="0" name="AdministrativeExpenses_Telephone" type="xs:decimal"/>
            <xs:element minOccurs="0" name="AgencyRentCovenants_CustomFieldBitValue1_Item1" type="xs:boolean"/>
            <xs:element minOccurs="0" name="AgencyRentCovenants_CustomFieldBitValue1_Item2" type="xs:boolean"/>
            <xs:element minOccurs="0" name="AgencyRentCovenants_CustomFieldBitValue1_Item3" type="xs:boolean"/>
            <xs:element minOccurs="0" name="AgencyRentCovenants_CustomFieldBitValue1_Item4" type="xs:boolean"/>
            <xs:element minOccurs="0" name="AgencyRentCovenants_CustomFieldBitValue1_Item5" type="xs:boolean"/>
            <xs:element minOccurs="0" name="AgencyRentCovenants_CustomFieldBitValue1_Item6" type="xs:boolean"/>
            <xs:element minOccurs="0" name="AgencyRentCovenants_CustomFieldBitValue1_Item7" type="xs:boolean"/>
            <xs:element minOccurs="0" name="AgencyRentCovenants_CustomFieldBitValue1_Item8" type="xs:boolean"/>
            <xs:element minOccurs="0" name="AgencyRentCovenants_CustomFieldBitValue1_Item9" type="xs:boolean"/>
            <xs:element minOccurs="0" name="AgencyRentCovenants_CustomFieldBitValue1_Item10" type="xs:boolean"/>
            <xs:element minOccurs="0" name="AgencyRentCovenants_CustomFieldBitValue2_Item1" type="xs:boolean"/>
            <xs:element minOccurs="0" name="AgencyRentCovenants_CustomFieldBitValue2_Item2" type="xs:boolean"/>
            <xs:element minOccurs="0" name="AgencyRentCovenants_CustomFieldBitValue2_Item3" type="xs:boolean"/>
            <xs:element minOccurs="0" name="AgencyRentCovenants_CustomFieldBitValue2_Item4" type="xs:boolean"/>
            <xs:element minOccurs="0" name="AgencyRentCovenants_CustomFieldBitValue2_Item5" type="xs:boolean"/>
            <xs:element minOccurs="0" name="AgencyRentCovenants_CustomFieldBitValue2_Item6" type="xs:boolean"/>
            <xs:element minOccurs="0" name="AgencyRentCovenants_CustomFieldBitValue2_Item7" type="xs:boolean"/>
            <xs:element minOccurs="0" name="AgencyRentCovenants_CustomFieldBitValue2_Item8" type="xs:boolean"/>
            <xs:element minOccurs="0" name="AgencyRentCovenants_CustomFieldBitValue2_Item9" type="xs:boolean"/>
            <xs:element minOccurs="0" name="AgencyRentCovenants_CustomFieldBitValue2_Item10" type="xs:boolean"/>
            <xs:element minOccurs="0" name="AgencyRentCovenants_CustomFieldBitValue3_Item1" type="xs:boolean"/>
            <xs:element minOccurs="0" name="AgencyRentCovenants_CustomFieldBitValue3_Item2" type="xs:boolean"/>
            <xs:element minOccurs="0" name="AgencyRentCovenants_CustomFieldBitValue3_Item3" type="xs:boolean"/>
            <xs:element minOccurs="0" name="AgencyRentCovenants_CustomFieldBitValue3_Item4" type="xs:boolean"/>
            <xs:element minOccurs="0" name="AgencyRentCovenants_CustomFieldBitValue3_Item5" type="xs:boolean"/>
            <xs:element minOccurs="0" name="AgencyRentCovenants_CustomFieldBitValue3_Item6" type="xs:boolean"/>
            <xs:element minOccurs="0" name="AgencyRentCovenants_CustomFieldBitValue3_Item7" type="xs:boolean"/>
            <xs:element minOccurs="0" name="AgencyRentCovenants_CustomFieldBitValue3_Item8" type="xs:boolean"/>
            <xs:element minOccurs="0" name="AgencyRentCovenants_CustomFieldBitValue3_Item9" type="xs:boolean"/>
            <xs:element minOccurs="0" name="AgencyRentCovenants_CustomFieldBitValue3_Item10" type="xs:boolean"/>
            <xs:element minOccurs="0" name="AgencyRentCovenants_CustomFieldBitValue4_Item1" type="xs:boolean"/>
            <xs:element minOccurs="0" name="AgencyRentCovenants_CustomFieldBitValue4_Item2" type="xs:boolean"/>
            <xs:element minOccurs="0" name="AgencyRentCovenants_CustomFieldBitValue4_Item3" type="xs:boolean"/>
            <xs:element minOccurs="0" name="AgencyRentCovenants_CustomFieldBitValue4_Item4" type="xs:boolean"/>
            <xs:element minOccurs="0" name="AgencyRentCovenants_CustomFieldBitValue4_Item5" type="xs:boolean"/>
            <xs:element minOccurs="0" name="AgencyRentCovenants_CustomFieldBitValue4_Item6" type="xs:boolean"/>
            <xs:element minOccurs="0" name="AgencyRentCovenants_CustomFieldBitValue4_Item7" type="xs:boolean"/>
            <xs:element minOccurs="0" name="AgencyRentCovenants_CustomFieldBitValue4_Item8" type="xs:boolean"/>
            <xs:element minOccurs="0" name="AgencyRentCovenants_CustomFieldBitValue4_Item9" type="xs:boolean"/>
            <xs:element minOccurs="0" name="AgencyRentCovenants_CustomFieldBitValue4_Item10" type="xs:boolean"/>
            <xs:element minOccurs="0" name="AgencyRentCovenants_CustomFieldBitValue5_Item1" type="xs:boolean"/>
            <xs:element minOccurs="0" name="AgencyRentCovenants_CustomFieldBitValue5_Item2" type="xs:boolean"/>
            <xs:element minOccurs="0" name="AgencyRentCovenants_CustomFieldBitValue5_Item3" type="xs:boolean"/>
            <xs:element minOccurs="0" name="AgencyRentCovenants_CustomFieldBitValue5_Item4" type="xs:boolean"/>
            <xs:element minOccurs="0" name="AgencyRentCovenants_CustomFieldBitValue5_Item5" type="xs:boolean"/>
            <xs:element minOccurs="0" name="AgencyRentCovenants_CustomFieldBitValue5_Item6" type="xs:boolean"/>
            <xs:element minOccurs="0" name="AgencyRentCovenants_CustomFieldBitValue5_Item7" type="xs:boolean"/>
            <xs:element minOccurs="0" name="AgencyRentCovenants_CustomFieldBitValue5_Item8" type="xs:boolean"/>
            <xs:element minOccurs="0" name="AgencyRentCovenants_CustomFieldBitValue5_Item9" type="xs:boolean"/>
            <xs:element minOccurs="0" name="AgencyRentCovenants_CustomFieldBitValue5_Item10" type="xs:boolean"/>
            <xs:element minOccurs="0" name="AgencyRentCovenants_CustomFieldDateValue1_Item1" type="xs:date"/>
            <xs:element minOccurs="0" name="AgencyRentCovenants_CustomFieldDateValue1_Item2" type="xs:date"/>
            <xs:element minOccurs="0" name="AgencyRentCovenants_CustomFieldDateValue1_Item3" type="xs:date"/>
            <xs:element minOccurs="0" name="AgencyRentCovenants_CustomFieldDateValue1_Item4" type="xs:date"/>
            <xs:element minOccurs="0" name="AgencyRentCovenants_CustomFieldDateValue1_Item5" type="xs:date"/>
            <xs:element minOccurs="0" name="AgencyRentCovenants_CustomFieldDateValue1_Item6" type="xs:date"/>
            <xs:element minOccurs="0" name="AgencyRentCovenants_CustomFieldDateValue1_Item7" type="xs:date"/>
            <xs:element minOccurs="0" name="AgencyRentCovenants_CustomFieldDateValue1_Item8" type="xs:date"/>
            <xs:element minOccurs="0" name="AgencyRentCovenants_CustomFieldDateValue1_Item9" type="xs:date"/>
            <xs:element minOccurs="0" name="AgencyRentCovenants_CustomFieldDateValue1_Item10" type="xs:date"/>
            <xs:element minOccurs="0" name="AgencyRentCovenants_CustomFieldDateValue2_Item1" type="xs:date"/>
            <xs:element minOccurs="0" name="AgencyRentCovenants_CustomFieldDateValue2_Item2" type="xs:date"/>
            <xs:element minOccurs="0" name="AgencyRentCovenants_CustomFieldDateValue2_Item3" type="xs:date"/>
            <xs:element minOccurs="0" name="AgencyRentCovenants_CustomFieldDateValue2_Item4" type="xs:date"/>
            <xs:element minOccurs="0" name="AgencyRentCovenants_CustomFieldDateValue2_Item5" type="xs:date"/>
            <xs:element minOccurs="0" name="AgencyRentCovenants_CustomFieldDateValue2_Item6" type="xs:date"/>
            <xs:element minOccurs="0" name="AgencyRentCovenants_CustomFieldDateValue2_Item7" type="xs:date"/>
            <xs:element minOccurs="0" name="AgencyRentCovenants_CustomFieldDateValue2_Item8" type="xs:date"/>
            <xs:element minOccurs="0" name="AgencyRentCovenants_CustomFieldDateValue2_Item9" type="xs:date"/>
            <xs:element minOccurs="0" name="AgencyRentCovenants_CustomFieldDateValue2_Item10" type="xs:date"/>
            <xs:element minOccurs="0" name="AgencyRentCovenants_CustomFieldDateValue3_Item1" type="xs:date"/>
            <xs:element minOccurs="0" name="AgencyRentCovenants_CustomFieldDateValue3_Item2" type="xs:date"/>
            <xs:element minOccurs="0" name="AgencyRentCovenants_CustomFieldDateValue3_Item3" type="xs:date"/>
            <xs:element minOccurs="0" name="AgencyRentCovenants_CustomFieldDateValue3_Item4" type="xs:date"/>
            <xs:element minOccurs="0" name="AgencyRentCovenants_CustomFieldDateValue3_Item5" type="xs:date"/>
            <xs:element minOccurs="0" name="AgencyRentCovenants_CustomFieldDateValue3_Item6" type="xs:date"/>
            <xs:element minOccurs="0" name="AgencyRentCovenants_CustomFieldDateValue3_Item7" type="xs:date"/>
            <xs:element minOccurs="0" name="AgencyRentCovenants_CustomFieldDateValue3_Item8" type="xs:date"/>
            <xs:element minOccurs="0" name="AgencyRentCovenants_CustomFieldDateValue3_Item9" type="xs:date"/>
            <xs:element minOccurs="0" name="AgencyRentCovenants_CustomFieldDateValue3_Item10" type="xs:date"/>
            <xs:element minOccurs="0" name="AgencyRentCovenants_CustomFieldDateValue4_Item1" type="xs:date"/>
            <xs:element minOccurs="0" name="AgencyRentCovenants_CustomFieldDateValue4_Item2" type="xs:date"/>
            <xs:element minOccurs="0" name="AgencyRentCovenants_CustomFieldDateValue4_Item3" type="xs:date"/>
            <xs:element minOccurs="0" name="AgencyRentCovenants_CustomFieldDateValue4_Item4" type="xs:date"/>
            <xs:element minOccurs="0" name="AgencyRentCovenants_CustomFieldDateValue4_Item5" type="xs:date"/>
            <xs:element minOccurs="0" name="AgencyRentCovenants_CustomFieldDateValue4_Item6" type="xs:date"/>
            <xs:element minOccurs="0" name="AgencyRentCovenants_CustomFieldDateValue4_Item7" type="xs:date"/>
            <xs:element minOccurs="0" name="AgencyRentCovenants_CustomFieldDateValue4_Item8" type="xs:date"/>
            <xs:element minOccurs="0" name="AgencyRentCovenants_CustomFieldDateValue4_Item9" type="xs:date"/>
            <xs:element minOccurs="0" name="AgencyRentCovenants_CustomFieldDateValue4_Item10" type="xs:date"/>
            <xs:element minOccurs="0" name="AgencyRentCovenants_CustomFieldDateValue5_Item1" type="xs:date"/>
            <xs:element minOccurs="0" name="AgencyRentCovenants_CustomFieldDateValue5_Item2" type="xs:date"/>
            <xs:element minOccurs="0" name="AgencyRentCovenants_CustomFieldDateValue5_Item3" type="xs:date"/>
            <xs:element minOccurs="0" name="AgencyRentCovenants_CustomFieldDateValue5_Item4" type="xs:date"/>
            <xs:element minOccurs="0" name="AgencyRentCovenants_CustomFieldDateValue5_Item5" type="xs:date"/>
            <xs:element minOccurs="0" name="AgencyRentCovenants_CustomFieldDateValue5_Item6" type="xs:date"/>
            <xs:element minOccurs="0" name="AgencyRentCovenants_CustomFieldDateValue5_Item7" type="xs:date"/>
            <xs:element minOccurs="0" name="AgencyRentCovenants_CustomFieldDateValue5_Item8" type="xs:date"/>
            <xs:element minOccurs="0" name="AgencyRentCovenants_CustomFieldDateValue5_Item9" type="xs:date"/>
            <xs:element minOccurs="0" name="AgencyRentCovenants_CustomFieldDateValue5_Item10" type="xs:date"/>
            <xs:element minOccurs="0" name="AgencyRentCovenants_CustomFieldDecimalValue1_Item1" type="xs:decimal"/>
            <xs:element minOccurs="0" name="AgencyRentCovenants_CustomFieldDecimalValue1_Item2" type="xs:decimal"/>
            <xs:element minOccurs="0" name="AgencyRentCovenants_CustomFieldDecimalValue1_Item3" type="xs:decimal"/>
            <xs:element minOccurs="0" name="AgencyRentCovenants_CustomFieldDecimalValue1_Item4" type="xs:decimal"/>
            <xs:element minOccurs="0" name="AgencyRentCovenants_CustomFieldDecimalValue1_Item5" type="xs:decimal"/>
            <xs:element minOccurs="0" name="AgencyRentCovenants_CustomFieldDecimalValue1_Item6" type="xs:decimal"/>
            <xs:element minOccurs="0" name="AgencyRentCovenants_CustomFieldDecimalValue1_Item7" type="xs:decimal"/>
            <xs:element minOccurs="0" name="AgencyRentCovenants_CustomFieldDecimalValue1_Item8" type="xs:decimal"/>
            <xs:element minOccurs="0" name="AgencyRentCovenants_CustomFieldDecimalValue1_Item9" type="xs:decimal"/>
            <xs:element minOccurs="0" name="AgencyRentCovenants_CustomFieldDecimalValue1_Item10" type="xs:decimal"/>
            <xs:element minOccurs="0" name="AgencyRentCovenants_CustomFieldDecimalValue2_Item1" type="xs:decimal"/>
            <xs:element minOccurs="0" name="AgencyRentCovenants_CustomFieldDecimalValue2_Item2" type="xs:decimal"/>
            <xs:element minOccurs="0" name="AgencyRentCovenants_CustomFieldDecimalValue2_Item3" type="xs:decimal"/>
            <xs:element minOccurs="0" name="AgencyRentCovenants_CustomFieldDecimalValue2_Item4" type="xs:decimal"/>
            <xs:element minOccurs="0" name="AgencyRentCovenants_CustomFieldDecimalValue2_Item5" type="xs:decimal"/>
            <xs:element minOccurs="0" name="AgencyRentCovenants_CustomFieldDecimalValue2_Item6" type="xs:decimal"/>
            <xs:element minOccurs="0" name="AgencyRentCovenants_CustomFieldDecimalValue2_Item7" type="xs:decimal"/>
            <xs:element minOccurs="0" name="AgencyRentCovenants_CustomFieldDecimalValue2_Item8" type="xs:decimal"/>
            <xs:element minOccurs="0" name="AgencyRentCovenants_CustomFieldDecimalValue2_Item9" type="xs:decimal"/>
            <xs:element minOccurs="0" name="AgencyRentCovenants_CustomFieldDecimalValue2_Item10" type="xs:decimal"/>
            <xs:element minOccurs="0" name="AgencyRentCovenants_CustomFieldDecimalValue3_Item1" type="xs:decimal"/>
            <xs:element minOccurs="0" name="AgencyRentCovenants_CustomFieldDecimalValue3_Item2" type="xs:decimal"/>
            <xs:element minOccurs="0" name="AgencyRentCovenants_CustomFieldDecimalValue3_Item3" type="xs:decimal"/>
            <xs:element minOccurs="0" name="AgencyRentCovenants_CustomFieldDecimalValue3_Item4" type="xs:decimal"/>
            <xs:element minOccurs="0" name="AgencyRentCovenants_CustomFieldDecimalValue3_Item5" type="xs:decimal"/>
            <xs:element minOccurs="0" name="AgencyRentCovenants_CustomFieldDecimalValue3_Item6" type="xs:decimal"/>
            <xs:element minOccurs="0" name="AgencyRentCovenants_CustomFieldDecimalValue3_Item7" type="xs:decimal"/>
            <xs:element minOccurs="0" name="AgencyRentCovenants_CustomFieldDecimalValue3_Item8" type="xs:decimal"/>
            <xs:element minOccurs="0" name="AgencyRentCovenants_CustomFieldDecimalValue3_Item9" type="xs:decimal"/>
            <xs:element minOccurs="0" name="AgencyRentCovenants_CustomFieldDecimalValue3_Item10" type="xs:decimal"/>
            <xs:element minOccurs="0" name="AgencyRentCovenants_CustomFieldDecimalValue4_Item1" type="xs:decimal"/>
            <xs:element minOccurs="0" name="AgencyRentCovenants_CustomFieldDecimalValue4_Item2" type="xs:decimal"/>
            <xs:element minOccurs="0" name="AgencyRentCovenants_CustomFieldDecimalValue4_Item3" type="xs:decimal"/>
            <xs:element minOccurs="0" name="AgencyRentCovenants_CustomFieldDecimalValue4_Item4" type="xs:decimal"/>
            <xs:element minOccurs="0" name="AgencyRentCovenants_CustomFieldDecimalValue4_Item5" type="xs:decimal"/>
            <xs:element minOccurs="0" name="AgencyRentCovenants_CustomFieldDecimalValue4_Item6" type="xs:decimal"/>
            <xs:element minOccurs="0" name="AgencyRentCovenants_CustomFieldDecimalValue4_Item7" type="xs:decimal"/>
            <xs:element minOccurs="0" name="AgencyRentCovenants_CustomFieldDecimalValue4_Item8" type="xs:decimal"/>
            <xs:element minOccurs="0" name="AgencyRentCovenants_CustomFieldDecimalValue4_Item9" type="xs:decimal"/>
            <xs:element minOccurs="0" name="AgencyRentCovenants_CustomFieldDecimalValue4_Item10" type="xs:decimal"/>
            <xs:element minOccurs="0" name="AgencyRentCovenants_CustomFieldDecimalValue5_Item1" type="xs:decimal"/>
            <xs:element minOccurs="0" name="AgencyRentCovenants_CustomFieldDecimalValue5_Item2" type="xs:decimal"/>
            <xs:element minOccurs="0" name="AgencyRentCovenants_CustomFieldDecimalValue5_Item3" type="xs:decimal"/>
            <xs:element minOccurs="0" name="AgencyRentCovenants_CustomFieldDecimalValue5_Item4" type="xs:decimal"/>
            <xs:element minOccurs="0" name="AgencyRentCovenants_CustomFieldDecimalValue5_Item5" type="xs:decimal"/>
            <xs:element minOccurs="0" name="AgencyRentCovenants_CustomFieldDecimalValue5_Item6" type="xs:decimal"/>
            <xs:element minOccurs="0" name="AgencyRentCovenants_CustomFieldDecimalValue5_Item7" type="xs:decimal"/>
            <xs:element minOccurs="0" name="AgencyRentCovenants_CustomFieldDecimalValue5_Item8" type="xs:decimal"/>
            <xs:element minOccurs="0" name="AgencyRentCovenants_CustomFieldDecimalValue5_Item9" type="xs:decimal"/>
            <xs:element minOccurs="0" name="AgencyRentCovenants_CustomFieldDecimalValue5_Item10" type="xs:decimal"/>
            <xs:element minOccurs="0" name="AgencyRentCovenants_CustomFieldNumericValue1_Item1" type="xs:decimal"/>
            <xs:element minOccurs="0" name="AgencyRentCovenants_CustomFieldNumericValue1_Item2" type="xs:decimal"/>
            <xs:element minOccurs="0" name="AgencyRentCovenants_CustomFieldNumericValue1_Item3" type="xs:decimal"/>
            <xs:element minOccurs="0" name="AgencyRentCovenants_CustomFieldNumericValue1_Item4" type="xs:decimal"/>
            <xs:element minOccurs="0" name="AgencyRentCovenants_CustomFieldNumericValue1_Item5" type="xs:decimal"/>
            <xs:element minOccurs="0" name="AgencyRentCovenants_CustomFieldNumericValue1_Item6" type="xs:decimal"/>
            <xs:element minOccurs="0" name="AgencyRentCovenants_CustomFieldNumericValue1_Item7" type="xs:decimal"/>
            <xs:element minOccurs="0" name="AgencyRentCovenants_CustomFieldNumericValue1_Item8" type="xs:decimal"/>
            <xs:element minOccurs="0" name="AgencyRentCovenants_CustomFieldNumericValue1_Item9" type="xs:decimal"/>
            <xs:element minOccurs="0" name="AgencyRentCovenants_CustomFieldNumericValue1_Item10" type="xs:decimal"/>
            <xs:element minOccurs="0" name="AgencyRentCovenants_CustomFieldNumericValue2_Item1" type="xs:decimal"/>
            <xs:element minOccurs="0" name="AgencyRentCovenants_CustomFieldNumericValue2_Item2" type="xs:decimal"/>
            <xs:element minOccurs="0" name="AgencyRentCovenants_CustomFieldNumericValue2_Item3" type="xs:decimal"/>
            <xs:element minOccurs="0" name="AgencyRentCovenants_CustomFieldNumericValue2_Item4" type="xs:decimal"/>
            <xs:element minOccurs="0" name="AgencyRentCovenants_CustomFieldNumericValue2_Item5" type="xs:decimal"/>
            <xs:element minOccurs="0" name="AgencyRentCovenants_CustomFieldNumericValue2_Item6" type="xs:decimal"/>
            <xs:element minOccurs="0" name="AgencyRentCovenants_CustomFieldNumericValue2_Item7" type="xs:decimal"/>
            <xs:element minOccurs="0" name="AgencyRentCovenants_CustomFieldNumericValue2_Item8" type="xs:decimal"/>
            <xs:element minOccurs="0" name="AgencyRentCovenants_CustomFieldNumericValue2_Item9" type="xs:decimal"/>
            <xs:element minOccurs="0" name="AgencyRentCovenants_CustomFieldNumericValue2_Item10" type="xs:decimal"/>
            <xs:element minOccurs="0" name="AgencyRentCovenants_CustomFieldNumericValue3_Item1" type="xs:decimal"/>
            <xs:element minOccurs="0" name="AgencyRentCovenants_CustomFieldNumericValue3_Item2" type="xs:decimal"/>
            <xs:element minOccurs="0" name="AgencyRentCovenants_CustomFieldNumericValue3_Item3" type="xs:decimal"/>
            <xs:element minOccurs="0" name="AgencyRentCovenants_CustomFieldNumericValue3_Item4" type="xs:decimal"/>
            <xs:element minOccurs="0" name="AgencyRentCovenants_CustomFieldNumericValue3_Item5" type="xs:decimal"/>
            <xs:element minOccurs="0" name="AgencyRentCovenants_CustomFieldNumericValue3_Item6" type="xs:decimal"/>
            <xs:element minOccurs="0" name="AgencyRentCovenants_CustomFieldNumericValue3_Item7" type="xs:decimal"/>
            <xs:element minOccurs="0" name="AgencyRentCovenants_CustomFieldNumericValue3_Item8" type="xs:decimal"/>
            <xs:element minOccurs="0" name="AgencyRentCovenants_CustomFieldNumericValue3_Item9" type="xs:decimal"/>
            <xs:element minOccurs="0" name="AgencyRentCovenants_CustomFieldNumericValue3_Item10" type="xs:decimal"/>
            <xs:element minOccurs="0" name="AgencyRentCovenants_CustomFieldNumericValue4_Item1" type="xs:decimal"/>
            <xs:element minOccurs="0" name="AgencyRentCovenants_CustomFieldNumericValue4_Item2" type="xs:decimal"/>
            <xs:element minOccurs="0" name="AgencyRentCovenants_CustomFieldNumericValue4_Item3" type="xs:decimal"/>
            <xs:element minOccurs="0" name="AgencyRentCovenants_CustomFieldNumericValue4_Item4" type="xs:decimal"/>
            <xs:element minOccurs="0" name="AgencyRentCovenants_CustomFieldNumericValue4_Item5" type="xs:decimal"/>
            <xs:element minOccurs="0" name="AgencyRentCovenants_CustomFieldNumericValue4_Item6" type="xs:decimal"/>
            <xs:element minOccurs="0" name="AgencyRentCovenants_CustomFieldNumericValue4_Item7" type="xs:decimal"/>
            <xs:element minOccurs="0" name="AgencyRentCovenants_CustomFieldNumericValue4_Item8" type="xs:decimal"/>
            <xs:element minOccurs="0" name="AgencyRentCovenants_CustomFieldNumericValue4_Item9" type="xs:decimal"/>
            <xs:element minOccurs="0" name="AgencyRentCovenants_CustomFieldNumericValue4_Item10" type="xs:decimal"/>
            <xs:element minOccurs="0" name="AgencyRentCovenants_CustomFieldNumericValue5_Item1" type="xs:decimal"/>
            <xs:element minOccurs="0" name="AgencyRentCovenants_CustomFieldNumericValue5_Item2" type="xs:decimal"/>
            <xs:element minOccurs="0" name="AgencyRentCovenants_CustomFieldNumericValue5_Item3" type="xs:decimal"/>
            <xs:element minOccurs="0" name="AgencyRentCovenants_CustomFieldNumericValue5_Item4" type="xs:decimal"/>
            <xs:element minOccurs="0" name="AgencyRentCovenants_CustomFieldNumericValue5_Item5" type="xs:decimal"/>
            <xs:element minOccurs="0" name="AgencyRentCovenants_CustomFieldNumericValue5_Item6" type="xs:decimal"/>
            <xs:element minOccurs="0" name="AgencyRentCovenants_CustomFieldNumericValue5_Item7" type="xs:decimal"/>
            <xs:element minOccurs="0" name="AgencyRentCovenants_CustomFieldNumericValue5_Item8" type="xs:decimal"/>
            <xs:element minOccurs="0" name="AgencyRentCovenants_CustomFieldNumericValue5_Item9" type="xs:decimal"/>
            <xs:element minOccurs="0" name="AgencyRentCovenants_CustomFieldNumericValue5_Item10" type="xs:decimal"/>
            <xs:element minOccurs="0" name="AgencyRentCovenants_CustomFieldTextValue1_Item1" type="xs:string"/>
            <xs:element minOccurs="0" name="AgencyRentCovenants_CustomFieldTextValue1_Item2" type="xs:string"/>
            <xs:element minOccurs="0" name="AgencyRentCovenants_CustomFieldTextValue1_Item3" type="xs:string"/>
            <xs:element minOccurs="0" name="AgencyRentCovenants_CustomFieldTextValue1_Item4" type="xs:string"/>
            <xs:element minOccurs="0" name="AgencyRentCovenants_CustomFieldTextValue1_Item5" type="xs:string"/>
            <xs:element minOccurs="0" name="AgencyRentCovenants_CustomFieldTextValue1_Item6" type="xs:string"/>
            <xs:element minOccurs="0" name="AgencyRentCovenants_CustomFieldTextValue1_Item7" type="xs:string"/>
            <xs:element minOccurs="0" name="AgencyRentCovenants_CustomFieldTextValue1_Item8" type="xs:string"/>
            <xs:element minOccurs="0" name="AgencyRentCovenants_CustomFieldTextValue1_Item9" type="xs:string"/>
            <xs:element minOccurs="0" name="AgencyRentCovenants_CustomFieldTextValue1_Item10" type="xs:string"/>
            <xs:element minOccurs="0" name="AgencyRentCovenants_CustomFieldTextValue10_Item1" type="xs:string"/>
            <xs:element minOccurs="0" name="AgencyRentCovenants_CustomFieldTextValue10_Item2" type="xs:string"/>
            <xs:element minOccurs="0" name="AgencyRentCovenants_CustomFieldTextValue10_Item3" type="xs:string"/>
            <xs:element minOccurs="0" name="AgencyRentCovenants_CustomFieldTextValue10_Item4" type="xs:string"/>
            <xs:element minOccurs="0" name="AgencyRentCovenants_CustomFieldTextValue10_Item5" type="xs:string"/>
            <xs:element minOccurs="0" name="AgencyRentCovenants_CustomFieldTextValue10_Item6" type="xs:string"/>
            <xs:element minOccurs="0" name="AgencyRentCovenants_CustomFieldTextValue10_Item7" type="xs:string"/>
            <xs:element minOccurs="0" name="AgencyRentCovenants_CustomFieldTextValue10_Item8" type="xs:string"/>
            <xs:element minOccurs="0" name="AgencyRentCovenants_CustomFieldTextValue10_Item9" type="xs:string"/>
            <xs:element minOccurs="0" name="AgencyRentCovenants_CustomFieldTextValue10_Item10" type="xs:string"/>
            <xs:element minOccurs="0" name="AgencyRentCovenants_CustomFieldTextValue11_Item1" type="xs:string"/>
            <xs:element minOccurs="0" name="AgencyRentCovenants_CustomFieldTextValue11_Item2" type="xs:string"/>
            <xs:element minOccurs="0" name="AgencyRentCovenants_CustomFieldTextValue11_Item3" type="xs:string"/>
            <xs:element minOccurs="0" name="AgencyRentCovenants_CustomFieldTextValue11_Item4" type="xs:string"/>
            <xs:element minOccurs="0" name="AgencyRentCovenants_CustomFieldTextValue11_Item5" type="xs:string"/>
            <xs:element minOccurs="0" name="AgencyRentCovenants_CustomFieldTextValue11_Item6" type="xs:string"/>
            <xs:element minOccurs="0" name="AgencyRentCovenants_CustomFieldTextValue11_Item7" type="xs:string"/>
            <xs:element minOccurs="0" name="AgencyRentCovenants_CustomFieldTextValue11_Item8" type="xs:string"/>
            <xs:element minOccurs="0" name="AgencyRentCovenants_CustomFieldTextValue11_Item9" type="xs:string"/>
            <xs:element minOccurs="0" name="AgencyRentCovenants_CustomFieldTextValue11_Item10" type="xs:string"/>
            <xs:element minOccurs="0" name="AgencyRentCovenants_CustomFieldTextValue12_Item1" type="xs:string"/>
            <xs:element minOccurs="0" name="AgencyRentCovenants_CustomFieldTextValue12_Item2" type="xs:string"/>
            <xs:element minOccurs="0" name="AgencyRentCovenants_CustomFieldTextValue12_Item3" type="xs:string"/>
            <xs:element minOccurs="0" name="AgencyRentCovenants_CustomFieldTextValue12_Item4" type="xs:string"/>
            <xs:element minOccurs="0" name="AgencyRentCovenants_CustomFieldTextValue12_Item5" type="xs:string"/>
            <xs:element minOccurs="0" name="AgencyRentCovenants_CustomFieldTextValue12_Item6" type="xs:string"/>
            <xs:element minOccurs="0" name="AgencyRentCovenants_CustomFieldTextValue12_Item7" type="xs:string"/>
            <xs:element minOccurs="0" name="AgencyRentCovenants_CustomFieldTextValue12_Item8" type="xs:string"/>
            <xs:element minOccurs="0" name="AgencyRentCovenants_CustomFieldTextValue12_Item9" type="xs:string"/>
            <xs:element minOccurs="0" name="AgencyRentCovenants_CustomFieldTextValue12_Item10" type="xs:string"/>
            <xs:element minOccurs="0" name="AgencyRentCovenants_CustomFieldTextValue13_Item1" type="xs:string"/>
            <xs:element minOccurs="0" name="AgencyRentCovenants_CustomFieldTextValue13_Item2" type="xs:string"/>
            <xs:element minOccurs="0" name="AgencyRentCovenants_CustomFieldTextValue13_Item3" type="xs:string"/>
            <xs:element minOccurs="0" name="AgencyRentCovenants_CustomFieldTextValue13_Item4" type="xs:string"/>
            <xs:element minOccurs="0" name="AgencyRentCovenants_CustomFieldTextValue13_Item5" type="xs:string"/>
            <xs:element minOccurs="0" name="AgencyRentCovenants_CustomFieldTextValue13_Item6" type="xs:string"/>
            <xs:element minOccurs="0" name="AgencyRentCovenants_CustomFieldTextValue13_Item7" type="xs:string"/>
            <xs:element minOccurs="0" name="AgencyRentCovenants_CustomFieldTextValue13_Item8" type="xs:string"/>
            <xs:element minOccurs="0" name="AgencyRentCovenants_CustomFieldTextValue13_Item9" type="xs:string"/>
            <xs:element minOccurs="0" name="AgencyRentCovenants_CustomFieldTextValue13_Item10" type="xs:string"/>
            <xs:element minOccurs="0" name="AgencyRentCovenants_CustomFieldTextValue14_Item1" type="xs:string"/>
            <xs:element minOccurs="0" name="AgencyRentCovenants_CustomFieldTextValue14_Item2" type="xs:string"/>
            <xs:element minOccurs="0" name="AgencyRentCovenants_CustomFieldTextValue14_Item3" type="xs:string"/>
            <xs:element minOccurs="0" name="AgencyRentCovenants_CustomFieldTextValue14_Item4" type="xs:string"/>
            <xs:element minOccurs="0" name="AgencyRentCovenants_CustomFieldTextValue14_Item5" type="xs:string"/>
            <xs:element minOccurs="0" name="AgencyRentCovenants_CustomFieldTextValue14_Item6" type="xs:string"/>
            <xs:element minOccurs="0" name="AgencyRentCovenants_CustomFieldTextValue14_Item7" type="xs:string"/>
            <xs:element minOccurs="0" name="AgencyRentCovenants_CustomFieldTextValue14_Item8" type="xs:string"/>
            <xs:element minOccurs="0" name="AgencyRentCovenants_CustomFieldTextValue14_Item9" type="xs:string"/>
            <xs:element minOccurs="0" name="AgencyRentCovenants_CustomFieldTextValue14_Item10" type="xs:string"/>
            <xs:element minOccurs="0" name="AgencyRentCovenants_CustomFieldTextValue15_Item1" type="xs:string"/>
            <xs:element minOccurs="0" name="AgencyRentCovenants_CustomFieldTextValue15_Item2" type="xs:string"/>
            <xs:element minOccurs="0" name="AgencyRentCovenants_CustomFieldTextValue15_Item3" type="xs:string"/>
            <xs:element minOccurs="0" name="AgencyRentCovenants_CustomFieldTextValue15_Item4" type="xs:string"/>
            <xs:element minOccurs="0" name="AgencyRentCovenants_CustomFieldTextValue15_Item5" type="xs:string"/>
            <xs:element minOccurs="0" name="AgencyRentCovenants_CustomFieldTextValue15_Item6" type="xs:string"/>
            <xs:element minOccurs="0" name="AgencyRentCovenants_CustomFieldTextValue15_Item7" type="xs:string"/>
            <xs:element minOccurs="0" name="AgencyRentCovenants_CustomFieldTextValue15_Item8" type="xs:string"/>
            <xs:element minOccurs="0" name="AgencyRentCovenants_CustomFieldTextValue15_Item9" type="xs:string"/>
            <xs:element minOccurs="0" name="AgencyRentCovenants_CustomFieldTextValue15_Item10" type="xs:string"/>
            <xs:element minOccurs="0" name="AgencyRentCovenants_CustomFieldTextValue2_Item1" type="xs:string"/>
            <xs:element minOccurs="0" name="AgencyRentCovenants_CustomFieldTextValue2_Item2" type="xs:string"/>
            <xs:element minOccurs="0" name="AgencyRentCovenants_CustomFieldTextValue2_Item3" type="xs:string"/>
            <xs:element minOccurs="0" name="AgencyRentCovenants_CustomFieldTextValue2_Item4" type="xs:string"/>
            <xs:element minOccurs="0" name="AgencyRentCovenants_CustomFieldTextValue2_Item5" type="xs:string"/>
            <xs:element minOccurs="0" name="AgencyRentCovenants_CustomFieldTextValue2_Item6" type="xs:string"/>
            <xs:element minOccurs="0" name="AgencyRentCovenants_CustomFieldTextValue2_Item7" type="xs:string"/>
            <xs:element minOccurs="0" name="AgencyRentCovenants_CustomFieldTextValue2_Item8" type="xs:string"/>
            <xs:element minOccurs="0" name="AgencyRentCovenants_CustomFieldTextValue2_Item9" type="xs:string"/>
            <xs:element minOccurs="0" name="AgencyRentCovenants_CustomFieldTextValue2_Item10" type="xs:string"/>
            <xs:element minOccurs="0" name="AgencyRentCovenants_CustomFieldTextValue3_Item1" type="xs:string"/>
            <xs:element minOccurs="0" name="AgencyRentCovenants_CustomFieldTextValue3_Item2" type="xs:string"/>
            <xs:element minOccurs="0" name="AgencyRentCovenants_CustomFieldTextValue3_Item3" type="xs:string"/>
            <xs:element minOccurs="0" name="AgencyRentCovenants_CustomFieldTextValue3_Item4" type="xs:string"/>
            <xs:element minOccurs="0" name="AgencyRentCovenants_CustomFieldTextValue3_Item5" type="xs:string"/>
            <xs:element minOccurs="0" name="AgencyRentCovenants_CustomFieldTextValue3_Item6" type="xs:string"/>
            <xs:element minOccurs="0" name="AgencyRentCovenants_CustomFieldTextValue3_Item7" type="xs:string"/>
            <xs:element minOccurs="0" name="AgencyRentCovenants_CustomFieldTextValue3_Item8" type="xs:string"/>
            <xs:element minOccurs="0" name="AgencyRentCovenants_CustomFieldTextValue3_Item9" type="xs:string"/>
            <xs:element minOccurs="0" name="AgencyRentCovenants_CustomFieldTextValue3_Item10" type="xs:string"/>
            <xs:element minOccurs="0" name="AgencyRentCovenants_CustomFieldTextValue4_Item1" type="xs:string"/>
            <xs:element minOccurs="0" name="AgencyRentCovenants_CustomFieldTextValue4_Item2" type="xs:string"/>
            <xs:element minOccurs="0" name="AgencyRentCovenants_CustomFieldTextValue4_Item3" type="xs:string"/>
            <xs:element minOccurs="0" name="AgencyRentCovenants_CustomFieldTextValue4_Item4" type="xs:string"/>
            <xs:element minOccurs="0" name="AgencyRentCovenants_CustomFieldTextValue4_Item5" type="xs:string"/>
            <xs:element minOccurs="0" name="AgencyRentCovenants_CustomFieldTextValue4_Item6" type="xs:string"/>
            <xs:element minOccurs="0" name="AgencyRentCovenants_CustomFieldTextValue4_Item7" type="xs:string"/>
            <xs:element minOccurs="0" name="AgencyRentCovenants_CustomFieldTextValue4_Item8" type="xs:string"/>
            <xs:element minOccurs="0" name="AgencyRentCovenants_CustomFieldTextValue4_Item9" type="xs:string"/>
            <xs:element minOccurs="0" name="AgencyRentCovenants_CustomFieldTextValue4_Item10" type="xs:string"/>
            <xs:element minOccurs="0" name="AgencyRentCovenants_CustomFieldTextValue5_Item1" type="xs:string"/>
            <xs:element minOccurs="0" name="AgencyRentCovenants_CustomFieldTextValue5_Item2" type="xs:string"/>
            <xs:element minOccurs="0" name="AgencyRentCovenants_CustomFieldTextValue5_Item3" type="xs:string"/>
            <xs:element minOccurs="0" name="AgencyRentCovenants_CustomFieldTextValue5_Item4" type="xs:string"/>
            <xs:element minOccurs="0" name="AgencyRentCovenants_CustomFieldTextValue5_Item5" type="xs:string"/>
            <xs:element minOccurs="0" name="AgencyRentCovenants_CustomFieldTextValue5_Item6" type="xs:string"/>
            <xs:element minOccurs="0" name="AgencyRentCovenants_CustomFieldTextValue5_Item7" type="xs:string"/>
            <xs:element minOccurs="0" name="AgencyRentCovenants_CustomFieldTextValue5_Item8" type="xs:string"/>
            <xs:element minOccurs="0" name="AgencyRentCovenants_CustomFieldTextValue5_Item9" type="xs:string"/>
            <xs:element minOccurs="0" name="AgencyRentCovenants_CustomFieldTextValue5_Item10" type="xs:string"/>
            <xs:element minOccurs="0" name="AgencyRentCovenants_CustomFieldTextValue6_Item1" type="xs:string"/>
            <xs:element minOccurs="0" name="AgencyRentCovenants_CustomFieldTextValue6_Item2" type="xs:string"/>
            <xs:element minOccurs="0" name="AgencyRentCovenants_CustomFieldTextValue6_Item3" type="xs:string"/>
            <xs:element minOccurs="0" name="AgencyRentCovenants_CustomFieldTextValue6_Item4" type="xs:string"/>
            <xs:element minOccurs="0" name="AgencyRentCovenants_CustomFieldTextValue6_Item5" type="xs:string"/>
            <xs:element minOccurs="0" name="AgencyRentCovenants_CustomFieldTextValue6_Item6" type="xs:string"/>
            <xs:element minOccurs="0" name="AgencyRentCovenants_CustomFieldTextValue6_Item7" type="xs:string"/>
            <xs:element minOccurs="0" name="AgencyRentCovenants_CustomFieldTextValue6_Item8" type="xs:string"/>
            <xs:element minOccurs="0" name="AgencyRentCovenants_CustomFieldTextValue6_Item9" type="xs:string"/>
            <xs:element minOccurs="0" name="AgencyRentCovenants_CustomFieldTextValue6_Item10" type="xs:string"/>
            <xs:element minOccurs="0" name="AgencyRentCovenants_CustomFieldTextValue7_Item1" type="xs:string"/>
            <xs:element minOccurs="0" name="AgencyRentCovenants_CustomFieldTextValue7_Item2" type="xs:string"/>
            <xs:element minOccurs="0" name="AgencyRentCovenants_CustomFieldTextValue7_Item3" type="xs:string"/>
            <xs:element minOccurs="0" name="AgencyRentCovenants_CustomFieldTextValue7_Item4" type="xs:string"/>
            <xs:element minOccurs="0" name="AgencyRentCovenants_CustomFieldTextValue7_Item5" type="xs:string"/>
            <xs:element minOccurs="0" name="AgencyRentCovenants_CustomFieldTextValue7_Item6" type="xs:string"/>
            <xs:element minOccurs="0" name="AgencyRentCovenants_CustomFieldTextValue7_Item7" type="xs:string"/>
            <xs:element minOccurs="0" name="AgencyRentCovenants_CustomFieldTextValue7_Item8" type="xs:string"/>
            <xs:element minOccurs="0" name="AgencyRentCovenants_CustomFieldTextValue7_Item9" type="xs:string"/>
            <xs:element minOccurs="0" name="AgencyRentCovenants_CustomFieldTextValue7_Item10" type="xs:string"/>
            <xs:element minOccurs="0" name="AgencyRentCovenants_CustomFieldTextValue8_Item1" type="xs:string"/>
            <xs:element minOccurs="0" name="AgencyRentCovenants_CustomFieldTextValue8_Item2" type="xs:string"/>
            <xs:element minOccurs="0" name="AgencyRentCovenants_CustomFieldTextValue8_Item3" type="xs:string"/>
            <xs:element minOccurs="0" name="AgencyRentCovenants_CustomFieldTextValue8_Item4" type="xs:string"/>
            <xs:element minOccurs="0" name="AgencyRentCovenants_CustomFieldTextValue8_Item5" type="xs:string"/>
            <xs:element minOccurs="0" name="AgencyRentCovenants_CustomFieldTextValue8_Item6" type="xs:string"/>
            <xs:element minOccurs="0" name="AgencyRentCovenants_CustomFieldTextValue8_Item7" type="xs:string"/>
            <xs:element minOccurs="0" name="AgencyRentCovenants_CustomFieldTextValue8_Item8" type="xs:string"/>
            <xs:element minOccurs="0" name="AgencyRentCovenants_CustomFieldTextValue8_Item9" type="xs:string"/>
            <xs:element minOccurs="0" name="AgencyRentCovenants_CustomFieldTextValue8_Item10" type="xs:string"/>
            <xs:element minOccurs="0" name="AgencyRentCovenants_CustomFieldTextValue9_Item1" type="xs:string"/>
            <xs:element minOccurs="0" name="AgencyRentCovenants_CustomFieldTextValue9_Item2" type="xs:string"/>
            <xs:element minOccurs="0" name="AgencyRentCovenants_CustomFieldTextValue9_Item3" type="xs:string"/>
            <xs:element minOccurs="0" name="AgencyRentCovenants_CustomFieldTextValue9_Item4" type="xs:string"/>
            <xs:element minOccurs="0" name="AgencyRentCovenants_CustomFieldTextValue9_Item5" type="xs:string"/>
            <xs:element minOccurs="0" name="AgencyRentCovenants_CustomFieldTextValue9_Item6" type="xs:string"/>
            <xs:element minOccurs="0" name="AgencyRentCovenants_CustomFieldTextValue9_Item7" type="xs:string"/>
            <xs:element minOccurs="0" name="AgencyRentCovenants_CustomFieldTextValue9_Item8" type="xs:string"/>
            <xs:element minOccurs="0" name="AgencyRentCovenants_CustomFieldTextValue9_Item9" type="xs:string"/>
            <xs:element minOccurs="0" name="AgencyRentCovenants_CustomFieldTextValue9_Item10" type="xs:string"/>
            <xs:element minOccurs="0" name="AgencyRentCovenants_MaximumAmount_Item1" type="xs:decimal"/>
            <xs:element minOccurs="0" name="AgencyRentCovenants_MaximumAmount_Item2" type="xs:decimal"/>
            <xs:element minOccurs="0" name="AgencyRentCovenants_MaximumAmount_Item3" type="xs:decimal"/>
            <xs:element minOccurs="0" name="AgencyRentCovenants_MaximumAmount_Item4" type="xs:decimal"/>
            <xs:element minOccurs="0" name="AgencyRentCovenants_MaximumAmount_Item5" type="xs:decimal"/>
            <xs:element minOccurs="0" name="AgencyRentCovenants_MaximumAmount_Item6" type="xs:decimal"/>
            <xs:element minOccurs="0" name="AgencyRentCovenants_MaximumAmount_Item7" type="xs:decimal"/>
            <xs:element minOccurs="0" name="AgencyRentCovenants_MaximumAmount_Item8" type="xs:decimal"/>
            <xs:element minOccurs="0" name="AgencyRentCovenants_MaximumAmount_Item9" type="xs:decimal"/>
            <xs:element minOccurs="0" name="AgencyRentCovenants_MaximumAmount_Item10" type="xs:decimal"/>
            <xs:element minOccurs="0" name="AgencyRentCovenants_NumberOfUnits_Item1" type="xs:int"/>
            <xs:element minOccurs="0" name="AgencyRentCovenants_NumberOfUnits_Item2" type="xs:int"/>
            <xs:element minOccurs="0" name="AgencyRentCovenants_NumberOfUnits_Item3" type="xs:int"/>
            <xs:element minOccurs="0" name="AgencyRentCovenants_NumberOfUnits_Item4" type="xs:int"/>
            <xs:element minOccurs="0" name="AgencyRentCovenants_NumberOfUnits_Item5" type="xs:int"/>
            <xs:element minOccurs="0" name="AgencyRentCovenants_NumberOfUnits_Item6" type="xs:int"/>
            <xs:element minOccurs="0" name="AgencyRentCovenants_NumberOfUnits_Item7" type="xs:int"/>
            <xs:element minOccurs="0" name="AgencyRentCovenants_NumberOfUnits_Item8" type="xs:int"/>
            <xs:element minOccurs="0" name="AgencyRentCovenants_NumberOfUnits_Item9" type="xs:int"/>
            <xs:element minOccurs="0" name="AgencyRentCovenants_NumberOfUnits_Item10" type="xs:int"/>
            <xs:element minOccurs="0" name="AgencyRentCovenants_PercentOfAMGI-1_Item1" type="xs:decimal"/>
            <xs:element minOccurs="0" name="AgencyRentCovenants_PercentOfAMGI-1_Item2" type="xs:decimal"/>
            <xs:element minOccurs="0" name="AgencyRentCovenants_PercentOfAMGI-1_Item3" type="xs:decimal"/>
            <xs:element minOccurs="0" name="AgencyRentCovenants_PercentOfAMGI-1_Item4" type="xs:decimal"/>
            <xs:element minOccurs="0" name="AgencyRentCovenants_PercentOfAMGI-1_Item5" type="xs:decimal"/>
            <xs:element minOccurs="0" name="AgencyRentCovenants_PercentOfAMGI-1_Item6" type="xs:decimal"/>
            <xs:element minOccurs="0" name="AgencyRentCovenants_PercentOfAMGI-1_Item7" type="xs:decimal"/>
            <xs:element minOccurs="0" name="AgencyRentCovenants_PercentOfAMGI-1_Item8" type="xs:decimal"/>
            <xs:element minOccurs="0" name="AgencyRentCovenants_PercentOfAMGI-1_Item9" type="xs:decimal"/>
            <xs:element minOccurs="0" name="AgencyRentCovenants_PercentOfAMGI-1_Item10" type="xs:decimal"/>
            <xs:element minOccurs="0" name="AgencyRentCovenants_PercentOfAMGI-2_Item1" type="xs:decimal"/>
            <xs:element minOccurs="0" name="AgencyRentCovenants_PercentOfAMGI-2_Item2" type="xs:decimal"/>
            <xs:element minOccurs="0" name="AgencyRentCovenants_PercentOfAMGI-2_Item3" type="xs:decimal"/>
            <xs:element minOccurs="0" name="AgencyRentCovenants_PercentOfAMGI-2_Item4" type="xs:decimal"/>
            <xs:element minOccurs="0" name="AgencyRentCovenants_PercentOfAMGI-2_Item5" type="xs:decimal"/>
            <xs:element minOccurs="0" name="AgencyRentCovenants_PercentOfAMGI-2_Item6" type="xs:decimal"/>
            <xs:element minOccurs="0" name="AgencyRentCovenants_PercentOfAMGI-2_Item7" type="xs:decimal"/>
            <xs:element minOccurs="0" name="AgencyRentCovenants_PercentOfAMGI-2_Item8" type="xs:decimal"/>
            <xs:element minOccurs="0" name="AgencyRentCovenants_PercentOfAMGI-2_Item9" type="xs:decimal"/>
            <xs:element minOccurs="0" name="AgencyRentCovenants_PercentOfAMGI-2_Item10" type="xs:decimal"/>
            <xs:element minOccurs="0" name="AppliancesAndAmenities_Basketball" type="xs:boolean"/>
            <xs:element minOccurs="0" name="AppliancesAndAmenities_BBQArea" type="xs:boolean"/>
            <xs:element minOccurs="0" name="AppliancesAndAmenities_ChildCare" type="xs:boolean"/>
            <xs:element minOccurs="0" name="AppliancesAndAmenities_CommonLaundryArea" type="xs:boolean"/>
            <xs:element minOccurs="0" name="AppliancesAndAmenities_CommunityRoom" type="xs:boolean"/>
            <xs:element minOccurs="0" name="AppliancesAndAmenities_CustomFieldBitValue1" type="xs:boolean"/>
            <xs:element minOccurs="0" name="AppliancesAndAmenities_CustomFieldBitValue2" type="xs:boolean"/>
            <xs:element minOccurs="0" name="AppliancesAndAmenities_CustomFieldBitValue3" type="xs:boolean"/>
            <xs:element minOccurs="0" name="AppliancesAndAmenities_CustomFieldBitValue4" type="xs:boolean"/>
            <xs:element minOccurs="0" name="AppliancesAndAmenities_CustomFieldBitValue5" type="xs:boolean"/>
            <xs:element minOccurs="0" name="AppliancesAndAmenities_CustomFieldDateValue1" type="xs:date"/>
            <xs:element minOccurs="0" name="AppliancesAndAmenities_CustomFieldDateValue2" type="xs:date"/>
            <xs:element minOccurs="0" name="AppliancesAndAmenities_CustomFieldDateValue3" type="xs:date"/>
            <xs:element minOccurs="0" name="AppliancesAndAmenities_CustomFieldDateValue4" type="xs:date"/>
            <xs:element minOccurs="0" name="AppliancesAndAmenities_CustomFieldDateValue5" type="xs:date"/>
            <xs:element minOccurs="0" name="AppliancesAndAmenities_CustomFieldDecimalValue1" type="xs:decimal"/>
            <xs:element minOccurs="0" name="AppliancesAndAmenities_CustomFieldDecimalValue2" type="xs:decimal"/>
            <xs:element minOccurs="0" name="AppliancesAndAmenities_CustomFieldDecimalValue3" type="xs:decimal"/>
            <xs:element minOccurs="0" name="AppliancesAndAmenities_CustomFieldDecimalValue4" type="xs:decimal"/>
            <xs:element minOccurs="0" name="AppliancesAndAmenities_CustomFieldDecimalValue5" type="xs:decimal"/>
            <xs:element minOccurs="0" name="AppliancesAndAmenities_CustomFieldNumericValue1" type="xs:decimal"/>
            <xs:element minOccurs="0" name="AppliancesAndAmenities_CustomFieldNumericValue2" type="xs:decimal"/>
            <xs:element minOccurs="0" name="AppliancesAndAmenities_CustomFieldNumericValue3" type="xs:decimal"/>
            <xs:element minOccurs="0" name="AppliancesAndAmenities_CustomFieldNumericValue4" type="xs:decimal"/>
            <xs:element minOccurs="0" name="AppliancesAndAmenities_CustomFieldNumericValue5" type="xs:decimal"/>
            <xs:element minOccurs="0" name="AppliancesAndAmenities_CustomFieldTextValue1" type="xs:string"/>
            <xs:element minOccurs="0" name="AppliancesAndAmenities_CustomFieldTextValue10" type="xs:string"/>
            <xs:element minOccurs="0" name="AppliancesAndAmenities_CustomFieldTextValue11" type="xs:string"/>
            <xs:element minOccurs="0" name="AppliancesAndAmenities_CustomFieldTextValue12" type="xs:string"/>
            <xs:element minOccurs="0" name="AppliancesAndAmenities_CustomFieldTextValue13" type="xs:string"/>
            <xs:element minOccurs="0" name="AppliancesAndAmenities_CustomFieldTextValue14" type="xs:string"/>
            <xs:element minOccurs="0" name="AppliancesAndAmenities_CustomFieldTextValue15" type="xs:string"/>
            <xs:element minOccurs="0" name="AppliancesAndAmenities_CustomFieldTextValue2" type="xs:string"/>
            <xs:element minOccurs="0" name="AppliancesAndAmenities_CustomFieldTextValue3" type="xs:string"/>
            <xs:element minOccurs="0" name="AppliancesAndAmenities_CustomFieldTextValue4" type="xs:string"/>
            <xs:element minOccurs="0" name="AppliancesAndAmenities_CustomFieldTextValue5" type="xs:string"/>
            <xs:element minOccurs="0" name="AppliancesAndAmenities_CustomFieldTextValue6" type="xs:string"/>
            <xs:element minOccurs="0" name="AppliancesAndAmenities_CustomFieldTextValue7" type="xs:string"/>
            <xs:element minOccurs="0" name="AppliancesAndAmenities_CustomFieldTextValue8" type="xs:string"/>
            <xs:element minOccurs="0" name="AppliancesAndAmenities_CustomFieldTextValue9" type="xs:string"/>
            <xs:element minOccurs="0" name="AppliancesAndAmenities_Gated" type="xs:boolean"/>
            <xs:element minOccurs="0" name="AppliancesAndAmenities_LowIncomeUnitsAirConditioner" type="xs:boolean"/>
            <xs:element minOccurs="0" name="AppliancesAndAmenities_LowIncomeUnitsDishWasher" type="xs:boolean"/>
            <xs:element minOccurs="0" name="AppliancesAndAmenities_LowIncomeUnitsDisposal" type="xs:boolean"/>
            <xs:element minOccurs="0" name="AppliancesAndAmenities_LowIncomeUnitsKitchenExhaustFan" type="xs:boolean"/>
            <xs:element minOccurs="0" name="AppliancesAndAmenities_LowIncomeUnitsOther" type="xs:string"/>
            <xs:element minOccurs="0" name="AppliancesAndAmenities_LowIncomeUnitsRange" type="xs:boolean"/>
            <xs:element minOccurs="0" name="AppliancesAndAmenities_LowIncomeUnitsRefrigerator" type="xs:boolean"/>
            <xs:element minOccurs="0" name="AppliancesAndAmenities_LowIncomeUnitsWasherDryerHookUps" type="xs:boolean"/>
            <xs:element minOccurs="0" name="AppliancesAndAmenities_MarketRateUnitsAirConditioner" type="xs:boolean"/>
            <xs:element minOccurs="0" name="AppliancesAndAmenities_MarketRateUnitsDishWasher" type="xs:boolean"/>
            <xs:element minOccurs="0" name="AppliancesAndAmenities_MarketRateUnitsDisposal" type="xs:boolean"/>
            <xs:element minOccurs="0" name="AppliancesAndAmenities_MarketRateUnitsKitchenExhaustFan" type="xs:boolean"/>
            <xs:element minOccurs="0" name="AppliancesAndAmenities_MarketRateUnitsOther" type="xs:string"/>
            <xs:element minOccurs="0" name="AppliancesAndAmenities_MarketRateUnitsRange" type="xs:boolean"/>
            <xs:element minOccurs="0" name="AppliancesAndAmenities_MarketRateUnitsRefrigerator" type="xs:boolean"/>
            <xs:element minOccurs="0" name="AppliancesAndAmenities_MarketRateUnitsWasherDryerHookUps" type="xs:boolean"/>
            <xs:element minOccurs="0" name="AppliancesAndAmenities_NumberOfCarPorts" type="xs:int"/>
            <xs:element minOccurs="0" name="AppliancesAndAmenities_NumberOfGarages" type="xs:int"/>
            <xs:element minOccurs="0" name="AppliancesAndAmenities_NumberOfPools" type="xs:int"/>
            <xs:element minOccurs="0" name="AppliancesAndAmenities_Other" type="xs:string"/>
            <xs:element minOccurs="0" name="AppliancesAndAmenities_PicnicArea" type="xs:boolean"/>
            <xs:element minOccurs="0" name="AppliancesAndAmenities_Playground" type="xs:boolean"/>
            <xs:element minOccurs="0" name="AppliancesAndAmenities_Security" type="xs:boolean"/>
            <xs:element minOccurs="0" name="AppliancesAndAmenities_TenantServices" type="xs:boolean"/>
            <xs:element minOccurs="0" name="AppliancesAndAmenities_Tennis" type="xs:boolean"/>
            <xs:element minOccurs="0" name="AppliancesAndAmenities_Volleyball" type="xs:boolean"/>
            <xs:element minOccurs="0" name="Application_StaffReviewer_Name" type="xs:string"/>
            <xs:element minOccurs="0" name="BuildingAcquisition_AcquisitionCost_Item1" type="xs:decimal"/>
            <xs:element minOccurs="0" name="BuildingAcquisition_AcquisitionCost_Item2" type="xs:decimal"/>
            <xs:element minOccurs="0" name="BuildingAcquisition_AcquisitionCost_Item3" type="xs:decimal"/>
            <xs:element minOccurs="0" name="BuildingAcquisition_AcquisitionCost_Item4" type="xs:decimal"/>
            <xs:element minOccurs="0" name="BuildingAcquisition_AcquisitionCost_Item5" type="xs:decimal"/>
            <xs:element minOccurs="0" name="BuildingAcquisition_AcquisitionCost_Item6" type="xs:decimal"/>
            <xs:element minOccurs="0" name="BuildingAcquisition_AcquisitionCost_Item7" type="xs:decimal"/>
            <xs:element minOccurs="0" name="BuildingAcquisition_AcquisitionCost_Item8" type="xs:decimal"/>
            <xs:element minOccurs="0" name="BuildingAcquisition_AcquisitionCost_Item9" type="xs:decimal"/>
            <xs:element minOccurs="0" name="BuildingAcquisition_AcquisitionCost_Item10" type="xs:decimal"/>
            <xs:element minOccurs="0" name="BuildingAcquisition_Address_Item1" type="xs:string"/>
            <xs:element minOccurs="0" name="BuildingAcquisition_Address_Item2" type="xs:string"/>
            <xs:element minOccurs="0" name="BuildingAcquisition_Address_Item3" type="xs:string"/>
            <xs:element minOccurs="0" name="BuildingAcquisition_Address_Item4" type="xs:string"/>
            <xs:element minOccurs="0" name="BuildingAcquisition_Address_Item5" type="xs:string"/>
            <xs:element minOccurs="0" name="BuildingAcquisition_Address_Item6" type="xs:string"/>
            <xs:element minOccurs="0" name="BuildingAcquisition_Address_Item7" type="xs:string"/>
            <xs:element minOccurs="0" name="BuildingAcquisition_Address_Item8" type="xs:string"/>
            <xs:element minOccurs="0" name="BuildingAcquisition_Address_Item9" type="xs:string"/>
            <xs:element minOccurs="0" name="BuildingAcquisition_Address_Item10" type="xs:string"/>
            <xs:element minOccurs="0" name="BuildingAcquisition_BuildingAcquisitionControlTypeID_Item1" type="xs:int"/>
            <xs:element minOccurs="0" name="BuildingAcquisition_BuildingAcquisitionControlTypeID_Item2" type="xs:int"/>
            <xs:element minOccurs="0" name="BuildingAcquisition_BuildingAcquisitionControlTypeID_Item3" type="xs:int"/>
            <xs:element minOccurs="0" name="BuildingAcquisition_BuildingAcquisitionControlTypeID_Item4" type="xs:int"/>
            <xs:element minOccurs="0" name="BuildingAcquisition_BuildingAcquisitionControlTypeID_Item5" type="xs:int"/>
            <xs:element minOccurs="0" name="BuildingAcquisition_BuildingAcquisitionControlTypeID_Item6" type="xs:int"/>
            <xs:element minOccurs="0" name="BuildingAcquisition_BuildingAcquisitionControlTypeID_Item7" type="xs:int"/>
            <xs:element minOccurs="0" name="BuildingAcquisition_BuildingAcquisitionControlTypeID_Item8" type="xs:int"/>
            <xs:element minOccurs="0" name="BuildingAcquisition_BuildingAcquisitionControlTypeID_Item9" type="xs:int"/>
            <xs:element minOccurs="0" name="BuildingAcquisition_BuildingAcquisitionControlTypeID_Item10" type="xs:int"/>
            <xs:element minOccurs="0" name="BuildingAcquisition_CustomFieldBitValue1_Item1" type="xs:boolean"/>
            <xs:element minOccurs="0" name="BuildingAcquisition_CustomFieldBitValue1_Item2" type="xs:boolean"/>
            <xs:element minOccurs="0" name="BuildingAcquisition_CustomFieldBitValue1_Item3" type="xs:boolean"/>
            <xs:element minOccurs="0" name="BuildingAcquisition_CustomFieldBitValue1_Item4" type="xs:boolean"/>
            <xs:element minOccurs="0" name="BuildingAcquisition_CustomFieldBitValue1_Item5" type="xs:boolean"/>
            <xs:element minOccurs="0" name="BuildingAcquisition_CustomFieldBitValue1_Item6" type="xs:boolean"/>
            <xs:element minOccurs="0" name="BuildingAcquisition_CustomFieldBitValue1_Item7" type="xs:boolean"/>
            <xs:element minOccurs="0" name="BuildingAcquisition_CustomFieldBitValue1_Item8" type="xs:boolean"/>
            <xs:element minOccurs="0" name="BuildingAcquisition_CustomFieldBitValue1_Item9" type="xs:boolean"/>
            <xs:element minOccurs="0" name="BuildingAcquisition_CustomFieldBitValue1_Item10" type="xs:boolean"/>
            <xs:element minOccurs="0" name="BuildingAcquisition_CustomFieldBitValue2_Item1" type="xs:boolean"/>
            <xs:element minOccurs="0" name="BuildingAcquisition_CustomFieldBitValue2_Item2" type="xs:boolean"/>
            <xs:element minOccurs="0" name="BuildingAcquisition_CustomFieldBitValue2_Item3" type="xs:boolean"/>
            <xs:element minOccurs="0" name="BuildingAcquisition_CustomFieldBitValue2_Item4" type="xs:boolean"/>
            <xs:element minOccurs="0" name="BuildingAcquisition_CustomFieldBitValue2_Item5" type="xs:boolean"/>
            <xs:element minOccurs="0" name="BuildingAcquisition_CustomFieldBitValue2_Item6" type="xs:boolean"/>
            <xs:element minOccurs="0" name="BuildingAcquisition_CustomFieldBitValue2_Item7" type="xs:boolean"/>
            <xs:element minOccurs="0" name="BuildingAcquisition_CustomFieldBitValue2_Item8" type="xs:boolean"/>
            <xs:element minOccurs="0" name="BuildingAcquisition_CustomFieldBitValue2_Item9" type="xs:boolean"/>
            <xs:element minOccurs="0" name="BuildingAcquisition_CustomFieldBitValue2_Item10" type="xs:boolean"/>
            <xs:element minOccurs="0" name="BuildingAcquisition_CustomFieldBitValue3_Item1" type="xs:boolean"/>
            <xs:element minOccurs="0" name="BuildingAcquisition_CustomFieldBitValue3_Item2" type="xs:boolean"/>
            <xs:element minOccurs="0" name="BuildingAcquisition_CustomFieldBitValue3_Item3" type="xs:boolean"/>
            <xs:element minOccurs="0" name="BuildingAcquisition_CustomFieldBitValue3_Item4" type="xs:boolean"/>
            <xs:element minOccurs="0" name="BuildingAcquisition_CustomFieldBitValue3_Item5" type="xs:boolean"/>
            <xs:element minOccurs="0" name="BuildingAcquisition_CustomFieldBitValue3_Item6" type="xs:boolean"/>
            <xs:element minOccurs="0" name="BuildingAcquisition_CustomFieldBitValue3_Item7" type="xs:boolean"/>
            <xs:element minOccurs="0" name="BuildingAcquisition_CustomFieldBitValue3_Item8" type="xs:boolean"/>
            <xs:element minOccurs="0" name="BuildingAcquisition_CustomFieldBitValue3_Item9" type="xs:boolean"/>
            <xs:element minOccurs="0" name="BuildingAcquisition_CustomFieldBitValue3_Item10" type="xs:boolean"/>
            <xs:element minOccurs="0" name="BuildingAcquisition_CustomFieldBitValue4_Item1" type="xs:boolean"/>
            <xs:element minOccurs="0" name="BuildingAcquisition_CustomFieldBitValue4_Item2" type="xs:boolean"/>
            <xs:element minOccurs="0" name="BuildingAcquisition_CustomFieldBitValue4_Item3" type="xs:boolean"/>
            <xs:element minOccurs="0" name="BuildingAcquisition_CustomFieldBitValue4_Item4" type="xs:boolean"/>
            <xs:element minOccurs="0" name="BuildingAcquisition_CustomFieldBitValue4_Item5" type="xs:boolean"/>
            <xs:element minOccurs="0" name="BuildingAcquisition_CustomFieldBitValue4_Item6" type="xs:boolean"/>
            <xs:element minOccurs="0" name="BuildingAcquisition_CustomFieldBitValue4_Item7" type="xs:boolean"/>
            <xs:element minOccurs="0" name="BuildingAcquisition_CustomFieldBitValue4_Item8" type="xs:boolean"/>
            <xs:element minOccurs="0" name="BuildingAcquisition_CustomFieldBitValue4_Item9" type="xs:boolean"/>
            <xs:element minOccurs="0" name="BuildingAcquisition_CustomFieldBitValue4_Item10" type="xs:boolean"/>
            <xs:element minOccurs="0" name="BuildingAcquisition_CustomFieldBitValue5_Item1" type="xs:boolean"/>
            <xs:element minOccurs="0" name="BuildingAcquisition_CustomFieldBitValue5_Item2" type="xs:boolean"/>
            <xs:element minOccurs="0" name="BuildingAcquisition_CustomFieldBitValue5_Item3" type="xs:boolean"/>
            <xs:element minOccurs="0" name="BuildingAcquisition_CustomFieldBitValue5_Item4" type="xs:boolean"/>
            <xs:element minOccurs="0" name="BuildingAcquisition_CustomFieldBitValue5_Item5" type="xs:boolean"/>
            <xs:element minOccurs="0" name="BuildingAcquisition_CustomFieldBitValue5_Item6" type="xs:boolean"/>
            <xs:element minOccurs="0" name="BuildingAcquisition_CustomFieldBitValue5_Item7" type="xs:boolean"/>
            <xs:element minOccurs="0" name="BuildingAcquisition_CustomFieldBitValue5_Item8" type="xs:boolean"/>
            <xs:element minOccurs="0" name="BuildingAcquisition_CustomFieldBitValue5_Item9" type="xs:boolean"/>
            <xs:element minOccurs="0" name="BuildingAcquisition_CustomFieldBitValue5_Item10" type="xs:boolean"/>
            <xs:element minOccurs="0" name="BuildingAcquisition_CustomFieldDateValue1_Item1" type="xs:date"/>
            <xs:element minOccurs="0" name="BuildingAcquisition_CustomFieldDateValue1_Item2" type="xs:date"/>
            <xs:element minOccurs="0" name="BuildingAcquisition_CustomFieldDateValue1_Item3" type="xs:date"/>
            <xs:element minOccurs="0" name="BuildingAcquisition_CustomFieldDateValue1_Item4" type="xs:date"/>
            <xs:element minOccurs="0" name="BuildingAcquisition_CustomFieldDateValue1_Item5" type="xs:date"/>
            <xs:element minOccurs="0" name="BuildingAcquisition_CustomFieldDateValue1_Item6" type="xs:date"/>
            <xs:element minOccurs="0" name="BuildingAcquisition_CustomFieldDateValue1_Item7" type="xs:date"/>
            <xs:element minOccurs="0" name="BuildingAcquisition_CustomFieldDateValue1_Item8" type="xs:date"/>
            <xs:element minOccurs="0" name="BuildingAcquisition_CustomFieldDateValue1_Item9" type="xs:date"/>
            <xs:element minOccurs="0" name="BuildingAcquisition_CustomFieldDateValue1_Item10" type="xs:date"/>
            <xs:element minOccurs="0" name="BuildingAcquisition_CustomFieldDateValue2_Item1" type="xs:date"/>
            <xs:element minOccurs="0" name="BuildingAcquisition_CustomFieldDateValue2_Item2" type="xs:date"/>
            <xs:element minOccurs="0" name="BuildingAcquisition_CustomFieldDateValue2_Item3" type="xs:date"/>
            <xs:element minOccurs="0" name="BuildingAcquisition_CustomFieldDateValue2_Item4" type="xs:date"/>
            <xs:element minOccurs="0" name="BuildingAcquisition_CustomFieldDateValue2_Item5" type="xs:date"/>
            <xs:element minOccurs="0" name="BuildingAcquisition_CustomFieldDateValue2_Item6" type="xs:date"/>
            <xs:element minOccurs="0" name="BuildingAcquisition_CustomFieldDateValue2_Item7" type="xs:date"/>
            <xs:element minOccurs="0" name="BuildingAcquisition_CustomFieldDateValue2_Item8" type="xs:date"/>
            <xs:element minOccurs="0" name="BuildingAcquisition_CustomFieldDateValue2_Item9" type="xs:date"/>
            <xs:element minOccurs="0" name="BuildingAcquisition_CustomFieldDateValue2_Item10" type="xs:date"/>
            <xs:element minOccurs="0" name="BuildingAcquisition_CustomFieldDateValue3_Item1" type="xs:date"/>
            <xs:element minOccurs="0" name="BuildingAcquisition_CustomFieldDateValue3_Item2" type="xs:date"/>
            <xs:element minOccurs="0" name="BuildingAcquisition_CustomFieldDateValue3_Item3" type="xs:date"/>
            <xs:element minOccurs="0" name="BuildingAcquisition_CustomFieldDateValue3_Item4" type="xs:date"/>
            <xs:element minOccurs="0" name="BuildingAcquisition_CustomFieldDateValue3_Item5" type="xs:date"/>
            <xs:element minOccurs="0" name="BuildingAcquisition_CustomFieldDateValue3_Item6" type="xs:date"/>
            <xs:element minOccurs="0" name="BuildingAcquisition_CustomFieldDateValue3_Item7" type="xs:date"/>
            <xs:element minOccurs="0" name="BuildingAcquisition_CustomFieldDateValue3_Item8" type="xs:date"/>
            <xs:element minOccurs="0" name="BuildingAcquisition_CustomFieldDateValue3_Item9" type="xs:date"/>
            <xs:element minOccurs="0" name="BuildingAcquisition_CustomFieldDateValue3_Item10" type="xs:date"/>
            <xs:element minOccurs="0" name="BuildingAcquisition_CustomFieldDateValue4_Item1" type="xs:date"/>
            <xs:element minOccurs="0" name="BuildingAcquisition_CustomFieldDateValue4_Item2" type="xs:date"/>
            <xs:element minOccurs="0" name="BuildingAcquisition_CustomFieldDateValue4_Item3" type="xs:date"/>
            <xs:element minOccurs="0" name="BuildingAcquisition_CustomFieldDateValue4_Item4" type="xs:date"/>
            <xs:element minOccurs="0" name="BuildingAcquisition_CustomFieldDateValue4_Item5" type="xs:date"/>
            <xs:element minOccurs="0" name="BuildingAcquisition_CustomFieldDateValue4_Item6" type="xs:date"/>
            <xs:element minOccurs="0" name="BuildingAcquisition_CustomFieldDateValue4_Item7" type="xs:date"/>
            <xs:element minOccurs="0" name="BuildingAcquisition_CustomFieldDateValue4_Item8" type="xs:date"/>
            <xs:element minOccurs="0" name="BuildingAcquisition_CustomFieldDateValue4_Item9" type="xs:date"/>
            <xs:element minOccurs="0" name="BuildingAcquisition_CustomFieldDateValue4_Item10" type="xs:date"/>
            <xs:element minOccurs="0" name="BuildingAcquisition_CustomFieldDateValue5_Item1" type="xs:date"/>
            <xs:element minOccurs="0" name="BuildingAcquisition_CustomFieldDateValue5_Item2" type="xs:date"/>
            <xs:element minOccurs="0" name="BuildingAcquisition_CustomFieldDateValue5_Item3" type="xs:date"/>
            <xs:element minOccurs="0" name="BuildingAcquisition_CustomFieldDateValue5_Item4" type="xs:date"/>
            <xs:element minOccurs="0" name="BuildingAcquisition_CustomFieldDateValue5_Item5" type="xs:date"/>
            <xs:element minOccurs="0" name="BuildingAcquisition_CustomFieldDateValue5_Item6" type="xs:date"/>
            <xs:element minOccurs="0" name="BuildingAcquisition_CustomFieldDateValue5_Item7" type="xs:date"/>
            <xs:element minOccurs="0" name="BuildingAcquisition_CustomFieldDateValue5_Item8" type="xs:date"/>
            <xs:element minOccurs="0" name="BuildingAcquisition_CustomFieldDateValue5_Item9" type="xs:date"/>
            <xs:element minOccurs="0" name="BuildingAcquisition_CustomFieldDateValue5_Item10" type="xs:date"/>
            <xs:element minOccurs="0" name="BuildingAcquisition_CustomFieldDecimalValue1_Item1" type="xs:decimal"/>
            <xs:element minOccurs="0" name="BuildingAcquisition_CustomFieldDecimalValue1_Item2" type="xs:decimal"/>
            <xs:element minOccurs="0" name="BuildingAcquisition_CustomFieldDecimalValue1_Item3" type="xs:decimal"/>
            <xs:element minOccurs="0" name="BuildingAcquisition_CustomFieldDecimalValue1_Item4" type="xs:decimal"/>
            <xs:element minOccurs="0" name="BuildingAcquisition_CustomFieldDecimalValue1_Item5" type="xs:decimal"/>
            <xs:element minOccurs="0" name="BuildingAcquisition_CustomFieldDecimalValue1_Item6" type="xs:decimal"/>
            <xs:element minOccurs="0" name="BuildingAcquisition_CustomFieldDecimalValue1_Item7" type="xs:decimal"/>
            <xs:element minOccurs="0" name="BuildingAcquisition_CustomFieldDecimalValue1_Item8" type="xs:decimal"/>
            <xs:element minOccurs="0" name="BuildingAcquisition_CustomFieldDecimalValue1_Item9" type="xs:decimal"/>
            <xs:element minOccurs="0" name="BuildingAcquisition_CustomFieldDecimalValue1_Item10" type="xs:decimal"/>
            <xs:element minOccurs="0" name="BuildingAcquisition_CustomFieldDecimalValue2_Item1" type="xs:decimal"/>
            <xs:element minOccurs="0" name="BuildingAcquisition_CustomFieldDecimalValue2_Item2" type="xs:decimal"/>
            <xs:element minOccurs="0" name="BuildingAcquisition_CustomFieldDecimalValue2_Item3" type="xs:decimal"/>
            <xs:element minOccurs="0" name="BuildingAcquisition_CustomFieldDecimalValue2_Item4" type="xs:decimal"/>
            <xs:element minOccurs="0" name="BuildingAcquisition_CustomFieldDecimalValue2_Item5" type="xs:decimal"/>
            <xs:element minOccurs="0" name="BuildingAcquisition_CustomFieldDecimalValue2_Item6" type="xs:decimal"/>
            <xs:element minOccurs="0" name="BuildingAcquisition_CustomFieldDecimalValue2_Item7" type="xs:decimal"/>
            <xs:element minOccurs="0" name="BuildingAcquisition_CustomFieldDecimalValue2_Item8" type="xs:decimal"/>
            <xs:element minOccurs="0" name="BuildingAcquisition_CustomFieldDecimalValue2_Item9" type="xs:decimal"/>
            <xs:element minOccurs="0" name="BuildingAcquisition_CustomFieldDecimalValue2_Item10" type="xs:decimal"/>
            <xs:element minOccurs="0" name="BuildingAcquisition_CustomFieldDecimalValue3_Item1" type="xs:decimal"/>
            <xs:element minOccurs="0" name="BuildingAcquisition_CustomFieldDecimalValue3_Item2" type="xs:decimal"/>
            <xs:element minOccurs="0" name="BuildingAcquisition_CustomFieldDecimalValue3_Item3" type="xs:decimal"/>
            <xs:element minOccurs="0" name="BuildingAcquisition_CustomFieldDecimalValue3_Item4" type="xs:decimal"/>
            <xs:element minOccurs="0" name="BuildingAcquisition_CustomFieldDecimalValue3_Item5" type="xs:decimal"/>
            <xs:element minOccurs="0" name="BuildingAcquisition_CustomFieldDecimalValue3_Item6" type="xs:decimal"/>
            <xs:element minOccurs="0" name="BuildingAcquisition_CustomFieldDecimalValue3_Item7" type="xs:decimal"/>
            <xs:element minOccurs="0" name="BuildingAcquisition_CustomFieldDecimalValue3_Item8" type="xs:decimal"/>
            <xs:element minOccurs="0" name="BuildingAcquisition_CustomFieldDecimalValue3_Item9" type="xs:decimal"/>
            <xs:element minOccurs="0" name="BuildingAcquisition_CustomFieldDecimalValue3_Item10" type="xs:decimal"/>
            <xs:element minOccurs="0" name="BuildingAcquisition_CustomFieldDecimalValue4_Item1" type="xs:decimal"/>
            <xs:element minOccurs="0" name="BuildingAcquisition_CustomFieldDecimalValue4_Item2" type="xs:decimal"/>
            <xs:element minOccurs="0" name="BuildingAcquisition_CustomFieldDecimalValue4_Item3" type="xs:decimal"/>
            <xs:element minOccurs="0" name="BuildingAcquisition_CustomFieldDecimalValue4_Item4" type="xs:decimal"/>
            <xs:element minOccurs="0" name="BuildingAcquisition_CustomFieldDecimalValue4_Item5" type="xs:decimal"/>
            <xs:element minOccurs="0" name="BuildingAcquisition_CustomFieldDecimalValue4_Item6" type="xs:decimal"/>
            <xs:element minOccurs="0" name="BuildingAcquisition_CustomFieldDecimalValue4_Item7" type="xs:decimal"/>
            <xs:element minOccurs="0" name="BuildingAcquisition_CustomFieldDecimalValue4_Item8" type="xs:decimal"/>
            <xs:element minOccurs="0" name="BuildingAcquisition_CustomFieldDecimalValue4_Item9" type="xs:decimal"/>
            <xs:element minOccurs="0" name="BuildingAcquisition_CustomFieldDecimalValue4_Item10" type="xs:decimal"/>
            <xs:element minOccurs="0" name="BuildingAcquisition_CustomFieldDecimalValue5_Item1" type="xs:decimal"/>
            <xs:element minOccurs="0" name="BuildingAcquisition_CustomFieldDecimalValue5_Item2" type="xs:decimal"/>
            <xs:element minOccurs="0" name="BuildingAcquisition_CustomFieldDecimalValue5_Item3" type="xs:decimal"/>
            <xs:element minOccurs="0" name="BuildingAcquisition_CustomFieldDecimalValue5_Item4" type="xs:decimal"/>
            <xs:element minOccurs="0" name="BuildingAcquisition_CustomFieldDecimalValue5_Item5" type="xs:decimal"/>
            <xs:element minOccurs="0" name="BuildingAcquisition_CustomFieldDecimalValue5_Item6" type="xs:decimal"/>
            <xs:element minOccurs="0" name="BuildingAcquisition_CustomFieldDecimalValue5_Item7" type="xs:decimal"/>
            <xs:element minOccurs="0" name="BuildingAcquisition_CustomFieldDecimalValue5_Item8" type="xs:decimal"/>
            <xs:element minOccurs="0" name="BuildingAcquisition_CustomFieldDecimalValue5_Item9" type="xs:decimal"/>
            <xs:element minOccurs="0" name="BuildingAcquisition_CustomFieldDecimalValue5_Item10" type="xs:decimal"/>
            <xs:element minOccurs="0" name="BuildingAcquisition_CustomFieldNumericValue1_Item1" type="xs:decimal"/>
            <xs:element minOccurs="0" name="BuildingAcquisition_CustomFieldNumericValue1_Item2" type="xs:decimal"/>
            <xs:element minOccurs="0" name="BuildingAcquisition_CustomFieldNumericValue1_Item3" type="xs:decimal"/>
            <xs:element minOccurs="0" name="BuildingAcquisition_CustomFieldNumericValue1_Item4" type="xs:decimal"/>
            <xs:element minOccurs="0" name="BuildingAcquisition_CustomFieldNumericValue1_Item5" type="xs:decimal"/>
            <xs:element minOccurs="0" name="BuildingAcquisition_CustomFieldNumericValue1_Item6" type="xs:decimal"/>
            <xs:element minOccurs="0" name="BuildingAcquisition_CustomFieldNumericValue1_Item7" type="xs:decimal"/>
            <xs:element minOccurs="0" name="BuildingAcquisition_CustomFieldNumericValue1_Item8" type="xs:decimal"/>
            <xs:element minOccurs="0" name="BuildingAcquisition_CustomFieldNumericValue1_Item9" type="xs:decimal"/>
            <xs:element minOccurs="0" name="BuildingAcquisition_CustomFieldNumericValue1_Item10" type="xs:decimal"/>
            <xs:element minOccurs="0" name="BuildingAcquisition_CustomFieldNumericValue2_Item1" type="xs:decimal"/>
            <xs:element minOccurs="0" name="BuildingAcquisition_CustomFieldNumericValue2_Item2" type="xs:decimal"/>
            <xs:element minOccurs="0" name="BuildingAcquisition_CustomFieldNumericValue2_Item3" type="xs:decimal"/>
            <xs:element minOccurs="0" name="BuildingAcquisition_CustomFieldNumericValue2_Item4" type="xs:decimal"/>
            <xs:element minOccurs="0" name="BuildingAcquisition_CustomFieldNumericValue2_Item5" type="xs:decimal"/>
            <xs:element minOccurs="0" name="BuildingAcquisition_CustomFieldNumericValue2_Item6" type="xs:decimal"/>
            <xs:element minOccurs="0" name="BuildingAcquisition_CustomFieldNumericValue2_Item7" type="xs:decimal"/>
            <xs:element minOccurs="0" name="BuildingAcquisition_CustomFieldNumericValue2_Item8" type="xs:decimal"/>
            <xs:element minOccurs="0" name="BuildingAcquisition_CustomFieldNumericValue2_Item9" type="xs:decimal"/>
            <xs:element minOccurs="0" name="BuildingAcquisition_CustomFieldNumericValue2_Item10" type="xs:decimal"/>
            <xs:element minOccurs="0" name="BuildingAcquisition_CustomFieldNumericValue3_Item1" type="xs:decimal"/>
            <xs:element minOccurs="0" name="BuildingAcquisition_CustomFieldNumericValue3_Item2" type="xs:decimal"/>
            <xs:element minOccurs="0" name="BuildingAcquisition_CustomFieldNumericValue3_Item3" type="xs:decimal"/>
            <xs:element minOccurs="0" name="BuildingAcquisition_CustomFieldNumericValue3_Item4" type="xs:decimal"/>
            <xs:element minOccurs="0" name="BuildingAcquisition_CustomFieldNumericValue3_Item5" type="xs:decimal"/>
            <xs:element minOccurs="0" name="BuildingAcquisition_CustomFieldNumericValue3_Item6" type="xs:decimal"/>
            <xs:element minOccurs="0" name="BuildingAcquisition_CustomFieldNumericValue3_Item7" type="xs:decimal"/>
            <xs:element minOccurs="0" name="BuildingAcquisition_CustomFieldNumericValue3_Item8" type="xs:decimal"/>
            <xs:element minOccurs="0" name="BuildingAcquisition_CustomFieldNumericValue3_Item9" type="xs:decimal"/>
            <xs:element minOccurs="0" name="BuildingAcquisition_CustomFieldNumericValue3_Item10" type="xs:decimal"/>
            <xs:element minOccurs="0" name="BuildingAcquisition_CustomFieldNumericValue4_Item1" type="xs:decimal"/>
            <xs:element minOccurs="0" name="BuildingAcquisition_CustomFieldNumericValue4_Item2" type="xs:decimal"/>
            <xs:element minOccurs="0" name="BuildingAcquisition_CustomFieldNumericValue4_Item3" type="xs:decimal"/>
            <xs:element minOccurs="0" name="BuildingAcquisition_CustomFieldNumericValue4_Item4" type="xs:decimal"/>
            <xs:element minOccurs="0" name="BuildingAcquisition_CustomFieldNumericValue4_Item5" type="xs:decimal"/>
            <xs:element minOccurs="0" name="BuildingAcquisition_CustomFieldNumericValue4_Item6" type="xs:decimal"/>
            <xs:element minOccurs="0" name="BuildingAcquisition_CustomFieldNumericValue4_Item7" type="xs:decimal"/>
            <xs:element minOccurs="0" name="BuildingAcquisition_CustomFieldNumericValue4_Item8" type="xs:decimal"/>
            <xs:element minOccurs="0" name="BuildingAcquisition_CustomFieldNumericValue4_Item9" type="xs:decimal"/>
            <xs:element minOccurs="0" name="BuildingAcquisition_CustomFieldNumericValue4_Item10" type="xs:decimal"/>
            <xs:element minOccurs="0" name="BuildingAcquisition_CustomFieldNumericValue5_Item1" type="xs:decimal"/>
            <xs:element minOccurs="0" name="BuildingAcquisition_CustomFieldNumericValue5_Item2" type="xs:decimal"/>
            <xs:element minOccurs="0" name="BuildingAcquisition_CustomFieldNumericValue5_Item3" type="xs:decimal"/>
            <xs:element minOccurs="0" name="BuildingAcquisition_CustomFieldNumericValue5_Item4" type="xs:decimal"/>
            <xs:element minOccurs="0" name="BuildingAcquisition_CustomFieldNumericValue5_Item5" type="xs:decimal"/>
            <xs:element minOccurs="0" name="BuildingAcquisition_CustomFieldNumericValue5_Item6" type="xs:decimal"/>
            <xs:element minOccurs="0" name="BuildingAcquisition_CustomFieldNumericValue5_Item7" type="xs:decimal"/>
            <xs:element minOccurs="0" name="BuildingAcquisition_CustomFieldNumericValue5_Item8" type="xs:decimal"/>
            <xs:element minOccurs="0" name="BuildingAcquisition_CustomFieldNumericValue5_Item9" type="xs:decimal"/>
            <xs:element minOccurs="0" name="BuildingAcquisition_CustomFieldNumericValue5_Item10" type="xs:decimal"/>
            <xs:element minOccurs="0" name="BuildingAcquisition_CustomFieldTextValue1_Item1" type="xs:string"/>
            <xs:element minOccurs="0" name="BuildingAcquisition_CustomFieldTextValue1_Item2" type="xs:string"/>
            <xs:element minOccurs="0" name="BuildingAcquisition_CustomFieldTextValue1_Item3" type="xs:string"/>
            <xs:element minOccurs="0" name="BuildingAcquisition_CustomFieldTextValue1_Item4" type="xs:string"/>
            <xs:element minOccurs="0" name="BuildingAcquisition_CustomFieldTextValue1_Item5" type="xs:string"/>
            <xs:element minOccurs="0" name="BuildingAcquisition_CustomFieldTextValue1_Item6" type="xs:string"/>
            <xs:element minOccurs="0" name="BuildingAcquisition_CustomFieldTextValue1_Item7" type="xs:string"/>
            <xs:element minOccurs="0" name="BuildingAcquisition_CustomFieldTextValue1_Item8" type="xs:string"/>
            <xs:element minOccurs="0" name="BuildingAcquisition_CustomFieldTextValue1_Item9" type="xs:string"/>
            <xs:element minOccurs="0" name="BuildingAcquisition_CustomFieldTextValue1_Item10" type="xs:string"/>
            <xs:element minOccurs="0" name="BuildingAcquisition_CustomFieldTextValue10_Item1" type="xs:string"/>
            <xs:element minOccurs="0" name="BuildingAcquisition_CustomFieldTextValue10_Item2" type="xs:string"/>
            <xs:element minOccurs="0" name="BuildingAcquisition_CustomFieldTextValue10_Item3" type="xs:string"/>
            <xs:element minOccurs="0" name="BuildingAcquisition_CustomFieldTextValue10_Item4" type="xs:string"/>
            <xs:element minOccurs="0" name="BuildingAcquisition_CustomFieldTextValue10_Item5" type="xs:string"/>
            <xs:element minOccurs="0" name="BuildingAcquisition_CustomFieldTextValue10_Item6" type="xs:string"/>
            <xs:element minOccurs="0" name="BuildingAcquisition_CustomFieldTextValue10_Item7" type="xs:string"/>
            <xs:element minOccurs="0" name="BuildingAcquisition_CustomFieldTextValue10_Item8" type="xs:string"/>
            <xs:element minOccurs="0" name="BuildingAcquisition_CustomFieldTextValue10_Item9" type="xs:string"/>
            <xs:element minOccurs="0" name="BuildingAcquisition_CustomFieldTextValue10_Item10" type="xs:string"/>
            <xs:element minOccurs="0" name="BuildingAcquisition_CustomFieldTextValue11_Item1" type="xs:string"/>
            <xs:element minOccurs="0" name="BuildingAcquisition_CustomFieldTextValue11_Item2" type="xs:string"/>
            <xs:element minOccurs="0" name="BuildingAcquisition_CustomFieldTextValue11_Item3" type="xs:string"/>
            <xs:element minOccurs="0" name="BuildingAcquisition_CustomFieldTextValue11_Item4" type="xs:string"/>
            <xs:element minOccurs="0" name="BuildingAcquisition_CustomFieldTextValue11_Item5" type="xs:string"/>
            <xs:element minOccurs="0" name="BuildingAcquisition_CustomFieldTextValue11_Item6" type="xs:string"/>
            <xs:element minOccurs="0" name="BuildingAcquisition_CustomFieldTextValue11_Item7" type="xs:string"/>
            <xs:element minOccurs="0" name="BuildingAcquisition_CustomFieldTextValue11_Item8" type="xs:string"/>
            <xs:element minOccurs="0" name="BuildingAcquisition_CustomFieldTextValue11_Item9" type="xs:string"/>
            <xs:element minOccurs="0" name="BuildingAcquisition_CustomFieldTextValue11_Item10" type="xs:string"/>
            <xs:element minOccurs="0" name="BuildingAcquisition_CustomFieldTextValue12_Item1" type="xs:string"/>
            <xs:element minOccurs="0" name="BuildingAcquisition_CustomFieldTextValue12_Item2" type="xs:string"/>
            <xs:element minOccurs="0" name="BuildingAcquisition_CustomFieldTextValue12_Item3" type="xs:string"/>
            <xs:element minOccurs="0" name="BuildingAcquisition_CustomFieldTextValue12_Item4" type="xs:string"/>
            <xs:element minOccurs="0" name="BuildingAcquisition_CustomFieldTextValue12_Item5" type="xs:string"/>
            <xs:element minOccurs="0" name="BuildingAcquisition_CustomFieldTextValue12_Item6" type="xs:string"/>
            <xs:element minOccurs="0" name="BuildingAcquisition_CustomFieldTextValue12_Item7" type="xs:string"/>
            <xs:element minOccurs="0" name="BuildingAcquisition_CustomFieldTextValue12_Item8" type="xs:string"/>
            <xs:element minOccurs="0" name="BuildingAcquisition_CustomFieldTextValue12_Item9" type="xs:string"/>
            <xs:element minOccurs="0" name="BuildingAcquisition_CustomFieldTextValue12_Item10" type="xs:string"/>
            <xs:element minOccurs="0" name="BuildingAcquisition_CustomFieldTextValue13_Item1" type="xs:string"/>
            <xs:element minOccurs="0" name="BuildingAcquisition_CustomFieldTextValue13_Item2" type="xs:string"/>
            <xs:element minOccurs="0" name="BuildingAcquisition_CustomFieldTextValue13_Item3" type="xs:string"/>
            <xs:element minOccurs="0" name="BuildingAcquisition_CustomFieldTextValue13_Item4" type="xs:string"/>
            <xs:element minOccurs="0" name="BuildingAcquisition_CustomFieldTextValue13_Item5" type="xs:string"/>
            <xs:element minOccurs="0" name="BuildingAcquisition_CustomFieldTextValue13_Item6" type="xs:string"/>
            <xs:element minOccurs="0" name="BuildingAcquisition_CustomFieldTextValue13_Item7" type="xs:string"/>
            <xs:element minOccurs="0" name="BuildingAcquisition_CustomFieldTextValue13_Item8" type="xs:string"/>
            <xs:element minOccurs="0" name="BuildingAcquisition_CustomFieldTextValue13_Item9" type="xs:string"/>
            <xs:element minOccurs="0" name="BuildingAcquisition_CustomFieldTextValue13_Item10" type="xs:string"/>
            <xs:element minOccurs="0" name="BuildingAcquisition_CustomFieldTextValue14_Item1" type="xs:string"/>
            <xs:element minOccurs="0" name="BuildingAcquisition_CustomFieldTextValue14_Item2" type="xs:string"/>
            <xs:element minOccurs="0" name="BuildingAcquisition_CustomFieldTextValue14_Item3" type="xs:string"/>
            <xs:element minOccurs="0" name="BuildingAcquisition_CustomFieldTextValue14_Item4" type="xs:string"/>
            <xs:element minOccurs="0" name="BuildingAcquisition_CustomFieldTextValue14_Item5" type="xs:string"/>
            <xs:element minOccurs="0" name="BuildingAcquisition_CustomFieldTextValue14_Item6" type="xs:string"/>
            <xs:element minOccurs="0" name="BuildingAcquisition_CustomFieldTextValue14_Item7" type="xs:string"/>
            <xs:element minOccurs="0" name="BuildingAcquisition_CustomFieldTextValue14_Item8" type="xs:string"/>
            <xs:element minOccurs="0" name="BuildingAcquisition_CustomFieldTextValue14_Item9" type="xs:string"/>
            <xs:element minOccurs="0" name="BuildingAcquisition_CustomFieldTextValue14_Item10" type="xs:string"/>
            <xs:element minOccurs="0" name="BuildingAcquisition_CustomFieldTextValue15_Item1" type="xs:string"/>
            <xs:element minOccurs="0" name="BuildingAcquisition_CustomFieldTextValue15_Item2" type="xs:string"/>
            <xs:element minOccurs="0" name="BuildingAcquisition_CustomFieldTextValue15_Item3" type="xs:string"/>
            <xs:element minOccurs="0" name="BuildingAcquisition_CustomFieldTextValue15_Item4" type="xs:string"/>
            <xs:element minOccurs="0" name="BuildingAcquisition_CustomFieldTextValue15_Item5" type="xs:string"/>
            <xs:element minOccurs="0" name="BuildingAcquisition_CustomFieldTextValue15_Item6" type="xs:string"/>
            <xs:element minOccurs="0" name="BuildingAcquisition_CustomFieldTextValue15_Item7" type="xs:string"/>
            <xs:element minOccurs="0" name="BuildingAcquisition_CustomFieldTextValue15_Item8" type="xs:string"/>
            <xs:element minOccurs="0" name="BuildingAcquisition_CustomFieldTextValue15_Item9" type="xs:string"/>
            <xs:element minOccurs="0" name="BuildingAcquisition_CustomFieldTextValue15_Item10" type="xs:string"/>
            <xs:element minOccurs="0" name="BuildingAcquisition_CustomFieldTextValue2_Item1" type="xs:string"/>
            <xs:element minOccurs="0" name="BuildingAcquisition_CustomFieldTextValue2_Item2" type="xs:string"/>
            <xs:element minOccurs="0" name="BuildingAcquisition_CustomFieldTextValue2_Item3" type="xs:string"/>
            <xs:element minOccurs="0" name="BuildingAcquisition_CustomFieldTextValue2_Item4" type="xs:string"/>
            <xs:element minOccurs="0" name="BuildingAcquisition_CustomFieldTextValue2_Item5" type="xs:string"/>
            <xs:element minOccurs="0" name="BuildingAcquisition_CustomFieldTextValue2_Item6" type="xs:string"/>
            <xs:element minOccurs="0" name="BuildingAcquisition_CustomFieldTextValue2_Item7" type="xs:string"/>
            <xs:element minOccurs="0" name="BuildingAcquisition_CustomFieldTextValue2_Item8" type="xs:string"/>
            <xs:element minOccurs="0" name="BuildingAcquisition_CustomFieldTextValue2_Item9" type="xs:string"/>
            <xs:element minOccurs="0" name="BuildingAcquisition_CustomFieldTextValue2_Item10" type="xs:string"/>
            <xs:element minOccurs="0" name="BuildingAcquisition_CustomFieldTextValue3_Item1" type="xs:string"/>
            <xs:element minOccurs="0" name="BuildingAcquisition_CustomFieldTextValue3_Item2" type="xs:string"/>
            <xs:element minOccurs="0" name="BuildingAcquisition_CustomFieldTextValue3_Item3" type="xs:string"/>
            <xs:element minOccurs="0" name="BuildingAcquisition_CustomFieldTextValue3_Item4" type="xs:string"/>
            <xs:element minOccurs="0" name="BuildingAcquisition_CustomFieldTextValue3_Item5" type="xs:string"/>
            <xs:element minOccurs="0" name="BuildingAcquisition_CustomFieldTextValue3_Item6" type="xs:string"/>
            <xs:element minOccurs="0" name="BuildingAcquisition_CustomFieldTextValue3_Item7" type="xs:string"/>
            <xs:element minOccurs="0" name="BuildingAcquisition_CustomFieldTextValue3_Item8" type="xs:string"/>
            <xs:element minOccurs="0" name="BuildingAcquisition_CustomFieldTextValue3_Item9" type="xs:string"/>
            <xs:element minOccurs="0" name="BuildingAcquisition_CustomFieldTextValue3_Item10" type="xs:string"/>
            <xs:element minOccurs="0" name="BuildingAcquisition_CustomFieldTextValue4_Item1" type="xs:string"/>
            <xs:element minOccurs="0" name="BuildingAcquisition_CustomFieldTextValue4_Item2" type="xs:string"/>
            <xs:element minOccurs="0" name="BuildingAcquisition_CustomFieldTextValue4_Item3" type="xs:string"/>
            <xs:element minOccurs="0" name="BuildingAcquisition_CustomFieldTextValue4_Item4" type="xs:string"/>
            <xs:element minOccurs="0" name="BuildingAcquisition_CustomFieldTextValue4_Item5" type="xs:string"/>
            <xs:element minOccurs="0" name="BuildingAcquisition_CustomFieldTextValue4_Item6" type="xs:string"/>
            <xs:element minOccurs="0" name="BuildingAcquisition_CustomFieldTextValue4_Item7" type="xs:string"/>
            <xs:element minOccurs="0" name="BuildingAcquisition_CustomFieldTextValue4_Item8" type="xs:string"/>
            <xs:element minOccurs="0" name="BuildingAcquisition_CustomFieldTextValue4_Item9" type="xs:string"/>
            <xs:element minOccurs="0" name="BuildingAcquisition_CustomFieldTextValue4_Item10" type="xs:string"/>
            <xs:element minOccurs="0" name="BuildingAcquisition_CustomFieldTextValue5_Item1" type="xs:string"/>
            <xs:element minOccurs="0" name="BuildingAcquisition_CustomFieldTextValue5_Item2" type="xs:string"/>
            <xs:element minOccurs="0" name="BuildingAcquisition_CustomFieldTextValue5_Item3" type="xs:string"/>
            <xs:element minOccurs="0" name="BuildingAcquisition_CustomFieldTextValue5_Item4" type="xs:string"/>
            <xs:element minOccurs="0" name="BuildingAcquisition_CustomFieldTextValue5_Item5" type="xs:string"/>
            <xs:element minOccurs="0" name="BuildingAcquisition_CustomFieldTextValue5_Item6" type="xs:string"/>
            <xs:element minOccurs="0" name="BuildingAcquisition_CustomFieldTextValue5_Item7" type="xs:string"/>
            <xs:element minOccurs="0" name="BuildingAcquisition_CustomFieldTextValue5_Item8" type="xs:string"/>
            <xs:element minOccurs="0" name="BuildingAcquisition_CustomFieldTextValue5_Item9" type="xs:string"/>
            <xs:element minOccurs="0" name="BuildingAcquisition_CustomFieldTextValue5_Item10" type="xs:string"/>
            <xs:element minOccurs="0" name="BuildingAcquisition_CustomFieldTextValue6_Item1" type="xs:string"/>
            <xs:element minOccurs="0" name="BuildingAcquisition_CustomFieldTextValue6_Item2" type="xs:string"/>
            <xs:element minOccurs="0" name="BuildingAcquisition_CustomFieldTextValue6_Item3" type="xs:string"/>
            <xs:element minOccurs="0" name="BuildingAcquisition_CustomFieldTextValue6_Item4" type="xs:string"/>
            <xs:element minOccurs="0" name="BuildingAcquisition_CustomFieldTextValue6_Item5" type="xs:string"/>
            <xs:element minOccurs="0" name="BuildingAcquisition_CustomFieldTextValue6_Item6" type="xs:string"/>
            <xs:element minOccurs="0" name="BuildingAcquisition_CustomFieldTextValue6_Item7" type="xs:string"/>
            <xs:element minOccurs="0" name="BuildingAcquisition_CustomFieldTextValue6_Item8" type="xs:string"/>
            <xs:element minOccurs="0" name="BuildingAcquisition_CustomFieldTextValue6_Item9" type="xs:string"/>
            <xs:element minOccurs="0" name="BuildingAcquisition_CustomFieldTextValue6_Item10" type="xs:string"/>
            <xs:element minOccurs="0" name="BuildingAcquisition_CustomFieldTextValue7_Item1" type="xs:string"/>
            <xs:element minOccurs="0" name="BuildingAcquisition_CustomFieldTextValue7_Item2" type="xs:string"/>
            <xs:element minOccurs="0" name="BuildingAcquisition_CustomFieldTextValue7_Item3" type="xs:string"/>
            <xs:element minOccurs="0" name="BuildingAcquisition_CustomFieldTextValue7_Item4" type="xs:string"/>
            <xs:element minOccurs="0" name="BuildingAcquisition_CustomFieldTextValue7_Item5" type="xs:string"/>
            <xs:element minOccurs="0" name="BuildingAcquisition_CustomFieldTextValue7_Item6" type="xs:string"/>
            <xs:element minOccurs="0" name="BuildingAcquisition_CustomFieldTextValue7_Item7" type="xs:string"/>
            <xs:element minOccurs="0" name="BuildingAcquisition_CustomFieldTextValue7_Item8" type="xs:string"/>
            <xs:element minOccurs="0" name="BuildingAcquisition_CustomFieldTextValue7_Item9" type="xs:string"/>
            <xs:element minOccurs="0" name="BuildingAcquisition_CustomFieldTextValue7_Item10" type="xs:string"/>
            <xs:element minOccurs="0" name="BuildingAcquisition_CustomFieldTextValue8_Item1" type="xs:string"/>
            <xs:element minOccurs="0" name="BuildingAcquisition_CustomFieldTextValue8_Item2" type="xs:string"/>
            <xs:element minOccurs="0" name="BuildingAcquisition_CustomFieldTextValue8_Item3" type="xs:string"/>
            <xs:element minOccurs="0" name="BuildingAcquisition_CustomFieldTextValue8_Item4" type="xs:string"/>
            <xs:element minOccurs="0" name="BuildingAcquisition_CustomFieldTextValue8_Item5" type="xs:string"/>
            <xs:element minOccurs="0" name="BuildingAcquisition_CustomFieldTextValue8_Item6" type="xs:string"/>
            <xs:element minOccurs="0" name="BuildingAcquisition_CustomFieldTextValue8_Item7" type="xs:string"/>
            <xs:element minOccurs="0" name="BuildingAcquisition_CustomFieldTextValue8_Item8" type="xs:string"/>
            <xs:element minOccurs="0" name="BuildingAcquisition_CustomFieldTextValue8_Item9" type="xs:string"/>
            <xs:element minOccurs="0" name="BuildingAcquisition_CustomFieldTextValue8_Item10" type="xs:string"/>
            <xs:element minOccurs="0" name="BuildingAcquisition_CustomFieldTextValue9_Item1" type="xs:string"/>
            <xs:element minOccurs="0" name="BuildingAcquisition_CustomFieldTextValue9_Item2" type="xs:string"/>
            <xs:element minOccurs="0" name="BuildingAcquisition_CustomFieldTextValue9_Item3" type="xs:string"/>
            <xs:element minOccurs="0" name="BuildingAcquisition_CustomFieldTextValue9_Item4" type="xs:string"/>
            <xs:element minOccurs="0" name="BuildingAcquisition_CustomFieldTextValue9_Item5" type="xs:string"/>
            <xs:element minOccurs="0" name="BuildingAcquisition_CustomFieldTextValue9_Item6" type="xs:string"/>
            <xs:element minOccurs="0" name="BuildingAcquisition_CustomFieldTextValue9_Item7" type="xs:string"/>
            <xs:element minOccurs="0" name="BuildingAcquisition_CustomFieldTextValue9_Item8" type="xs:string"/>
            <xs:element minOccurs="0" name="BuildingAcquisition_CustomFieldTextValue9_Item9" type="xs:string"/>
            <xs:element minOccurs="0" name="BuildingAcquisition_CustomFieldTextValue9_Item10" type="xs:string"/>
            <xs:element minOccurs="0" name="BuildingAcquisition_NumberOfUnits_Item1" type="xs:int"/>
            <xs:element minOccurs="0" name="BuildingAcquisition_NumberOfUnits_Item2" type="xs:int"/>
            <xs:element minOccurs="0" name="BuildingAcquisition_NumberOfUnits_Item3" type="xs:int"/>
            <xs:element minOccurs="0" name="BuildingAcquisition_NumberOfUnits_Item4" type="xs:int"/>
            <xs:element minOccurs="0" name="BuildingAcquisition_NumberOfUnits_Item5" type="xs:int"/>
            <xs:element minOccurs="0" name="BuildingAcquisition_NumberOfUnits_Item6" type="xs:int"/>
            <xs:element minOccurs="0" name="BuildingAcquisition_NumberOfUnits_Item7" type="xs:int"/>
            <xs:element minOccurs="0" name="BuildingAcquisition_NumberOfUnits_Item8" type="xs:int"/>
            <xs:element minOccurs="0" name="BuildingAcquisition_NumberOfUnits_Item9" type="xs:int"/>
            <xs:element minOccurs="0" name="BuildingAcquisition_NumberOfUnits_Item10" type="xs:int"/>
            <xs:element minOccurs="0" name="BuildingAcquisition_ProposedAcquisitionDate_Item1" type="xs:date"/>
            <xs:element minOccurs="0" name="BuildingAcquisition_ProposedAcquisitionDate_Item2" type="xs:date"/>
            <xs:element minOccurs="0" name="BuildingAcquisition_ProposedAcquisitionDate_Item3" type="xs:date"/>
            <xs:element minOccurs="0" name="BuildingAcquisition_ProposedAcquisitionDate_Item4" type="xs:date"/>
            <xs:element minOccurs="0" name="BuildingAcquisition_ProposedAcquisitionDate_Item5" type="xs:date"/>
            <xs:element minOccurs="0" name="BuildingAcquisition_ProposedAcquisitionDate_Item6" type="xs:date"/>
            <xs:element minOccurs="0" name="BuildingAcquisition_ProposedAcquisitionDate_Item7" type="xs:date"/>
            <xs:element minOccurs="0" name="BuildingAcquisition_ProposedAcquisitionDate_Item8" type="xs:date"/>
            <xs:element minOccurs="0" name="BuildingAcquisition_ProposedAcquisitionDate_Item9" type="xs:date"/>
            <xs:element minOccurs="0" name="BuildingAcquisition_ProposedAcquisitionDate_Item10" type="xs:date"/>
            <xs:element minOccurs="0" name="BuildingAcquisitionInformation_AcquiredFrom" type="xs:int"/>
            <xs:element minOccurs="0" name="BuildingAcquisitionInformation_AcquiredFromRelatedParty" type="xs:boolean"/>
            <xs:element minOccurs="0" name="BuildingAcquisitionInformation_CustomFieldBitValue1" type="xs:boolean"/>
            <xs:element minOccurs="0" name="BuildingAcquisitionInformation_CustomFieldBitValue2" type="xs:boolean"/>
            <xs:element minOccurs="0" name="BuildingAcquisitionInformation_CustomFieldBitValue3" type="xs:boolean"/>
            <xs:element minOccurs="0" name="BuildingAcquisitionInformation_CustomFieldBitValue4" type="xs:boolean"/>
            <xs:element minOccurs="0" name="BuildingAcquisitionInformation_CustomFieldBitValue5" type="xs:boolean"/>
            <xs:element minOccurs="0" name="BuildingAcquisitionInformation_CustomFieldDateValue1" type="xs:date"/>
            <xs:element minOccurs="0" name="BuildingAcquisitionInformation_CustomFieldDateValue2" type="xs:date"/>
            <xs:element minOccurs="0" name="BuildingAcquisitionInformation_CustomFieldDateValue3" type="xs:date"/>
            <xs:element minOccurs="0" name="BuildingAcquisitionInformation_CustomFieldDateValue4" type="xs:date"/>
            <xs:element minOccurs="0" name="BuildingAcquisitionInformation_CustomFieldDateValue5" type="xs:date"/>
            <xs:element minOccurs="0" name="BuildingAcquisitionInformation_CustomFieldDecimalValue1" type="xs:decimal"/>
            <xs:element minOccurs="0" name="BuildingAcquisitionInformation_CustomFieldDecimalValue2" type="xs:decimal"/>
            <xs:element minOccurs="0" name="BuildingAcquisitionInformation_CustomFieldDecimalValue3" type="xs:decimal"/>
            <xs:element minOccurs="0" name="BuildingAcquisitionInformation_CustomFieldDecimalValue4" type="xs:decimal"/>
            <xs:element minOccurs="0" name="BuildingAcquisitionInformation_CustomFieldDecimalValue5" type="xs:decimal"/>
            <xs:element minOccurs="0" name="BuildingAcquisitionInformation_CustomFieldNumericValue1" type="xs:decimal"/>
            <xs:element minOccurs="0" name="BuildingAcquisitionInformation_CustomFieldNumericValue2" type="xs:decimal"/>
            <xs:element minOccurs="0" name="BuildingAcquisitionInformation_CustomFieldNumericValue3" type="xs:decimal"/>
            <xs:element minOccurs="0" name="BuildingAcquisitionInformation_CustomFieldNumericValue4" type="xs:decimal"/>
            <xs:element minOccurs="0" name="BuildingAcquisitionInformation_CustomFieldNumericValue5" type="xs:decimal"/>
            <xs:element minOccurs="0" name="BuildingAcquisitionInformation_CustomFieldTextValue1" type="xs:string"/>
            <xs:element minOccurs="0" name="BuildingAcquisitionInformation_CustomFieldTextValue10" type="xs:string"/>
            <xs:element minOccurs="0" name="BuildingAcquisitionInformation_CustomFieldTextValue11" type="xs:string"/>
            <xs:element minOccurs="0" name="BuildingAcquisitionInformation_CustomFieldTextValue12" type="xs:string"/>
            <xs:element minOccurs="0" name="BuildingAcquisitionInformation_CustomFieldTextValue13" type="xs:string"/>
            <xs:element minOccurs="0" name="BuildingAcquisitionInformation_CustomFieldTextValue14" type="xs:string"/>
            <xs:element minOccurs="0" name="BuildingAcquisitionInformation_CustomFieldTextValue15" type="xs:string"/>
            <xs:element minOccurs="0" name="BuildingAcquisitionInformation_CustomFieldTextValue2" type="xs:string"/>
            <xs:element minOccurs="0" name="BuildingAcquisitionInformation_CustomFieldTextValue3" type="xs:string"/>
            <xs:element minOccurs="0" name="BuildingAcquisitionInformation_CustomFieldTextValue4" type="xs:string"/>
            <xs:element minOccurs="0" name="BuildingAcquisitionInformation_CustomFieldTextValue5" type="xs:string"/>
            <xs:element minOccurs="0" name="BuildingAcquisitionInformation_CustomFieldTextValue6" type="xs:string"/>
            <xs:element minOccurs="0" name="BuildingAcquisitionInformation_CustomFieldTextValue7" type="xs:string"/>
            <xs:element minOccurs="0" name="BuildingAcquisitionInformation_CustomFieldTextValue8" type="xs:string"/>
            <xs:element minOccurs="0" name="BuildingAcquisitionInformation_CustomFieldTextValue9" type="xs:string"/>
            <xs:element minOccurs="0" name="BuildingAcquisitionInformation_HaveAnyRelocationOrDisplacementOfTenants" type="xs:boolean"/>
            <xs:element minOccurs="0" name="ConstructionFinancing_Amount_Item1" type="xs:decimal"/>
            <xs:element minOccurs="0" name="ConstructionFinancing_Amount_Item2" type="xs:decimal"/>
            <xs:element minOccurs="0" name="ConstructionFinancing_Amount_Item3" type="xs:decimal"/>
            <xs:element minOccurs="0" name="ConstructionFinancing_Amount_Item4" type="xs:decimal"/>
            <xs:element minOccurs="0" name="ConstructionFinancing_Amount_Item5" type="xs:decimal"/>
            <xs:element minOccurs="0" name="ConstructionFinancing_Amount_Item6" type="xs:decimal"/>
            <xs:element minOccurs="0" name="ConstructionFinancing_Amount_Item7" type="xs:decimal"/>
            <xs:element minOccurs="0" name="ConstructionFinancing_Amount_Item8" type="xs:decimal"/>
            <xs:element minOccurs="0" name="ConstructionFinancing_Amount_Item9" type="xs:decimal"/>
            <xs:element minOccurs="0" name="ConstructionFinancing_Amount_Item10" type="xs:decimal"/>
            <xs:element minOccurs="0" name="ConstructionFinancing_ContactPersonName_Item1" type="xs:string"/>
            <xs:element minOccurs="0" name="ConstructionFinancing_ContactPersonName_Item2" type="xs:string"/>
            <xs:element minOccurs="0" name="ConstructionFinancing_ContactPersonName_Item3" type="xs:string"/>
            <xs:element minOccurs="0" name="ConstructionFinancing_ContactPersonName_Item4" type="xs:string"/>
            <xs:element minOccurs="0" name="ConstructionFinancing_ContactPersonName_Item5" type="xs:string"/>
            <xs:element minOccurs="0" name="ConstructionFinancing_ContactPersonName_Item6" type="xs:string"/>
            <xs:element minOccurs="0" name="ConstructionFinancing_ContactPersonName_Item7" type="xs:string"/>
            <xs:element minOccurs="0" name="ConstructionFinancing_ContactPersonName_Item8" type="xs:string"/>
            <xs:element minOccurs="0" name="ConstructionFinancing_ContactPersonName_Item9" type="xs:string"/>
            <xs:element minOccurs="0" name="ConstructionFinancing_ContactPersonName_Item10" type="xs:string"/>
            <xs:element minOccurs="0" name="ConstructionFinancing_ContactPersonTelephone_Item1" type="xs:string"/>
            <xs:element minOccurs="0" name="ConstructionFinancing_ContactPersonTelephone_Item2" type="xs:string"/>
            <xs:element minOccurs="0" name="ConstructionFinancing_ContactPersonTelephone_Item3" type="xs:string"/>
            <xs:element minOccurs="0" name="ConstructionFinancing_ContactPersonTelephone_Item4" type="xs:string"/>
            <xs:element minOccurs="0" name="ConstructionFinancing_ContactPersonTelephone_Item5" type="xs:string"/>
            <xs:element minOccurs="0" name="ConstructionFinancing_ContactPersonTelephone_Item6" type="xs:string"/>
            <xs:element minOccurs="0" name="ConstructionFinancing_ContactPersonTelephone_Item7" type="xs:string"/>
            <xs:element minOccurs="0" name="ConstructionFinancing_ContactPersonTelephone_Item8" type="xs:string"/>
            <xs:element minOccurs="0" name="ConstructionFinancing_ContactPersonTelephone_Item9" type="xs:string"/>
            <xs:element minOccurs="0" name="ConstructionFinancing_ContactPersonTelephone_Item10" type="xs:string"/>
            <xs:element minOccurs="0" name="ConstructionFinancing_CustomFieldBitValue1_Item1" type="xs:boolean"/>
            <xs:element minOccurs="0" name="ConstructionFinancing_CustomFieldBitValue1_Item2" type="xs:boolean"/>
            <xs:element minOccurs="0" name="ConstructionFinancing_CustomFieldBitValue1_Item3" type="xs:boolean"/>
            <xs:element minOccurs="0" name="ConstructionFinancing_CustomFieldBitValue1_Item4" type="xs:boolean"/>
            <xs:element minOccurs="0" name="ConstructionFinancing_CustomFieldBitValue1_Item5" type="xs:boolean"/>
            <xs:element minOccurs="0" name="ConstructionFinancing_CustomFieldBitValue1_Item6" type="xs:boolean"/>
            <xs:element minOccurs="0" name="ConstructionFinancing_CustomFieldBitValue1_Item7" type="xs:boolean"/>
            <xs:element minOccurs="0" name="ConstructionFinancing_CustomFieldBitValue1_Item8" type="xs:boolean"/>
            <xs:element minOccurs="0" name="ConstructionFinancing_CustomFieldBitValue1_Item9" type="xs:boolean"/>
            <xs:element minOccurs="0" name="ConstructionFinancing_CustomFieldBitValue1_Item10" type="xs:boolean"/>
            <xs:element minOccurs="0" name="ConstructionFinancing_CustomFieldBitValue2_Item1" type="xs:boolean"/>
            <xs:element minOccurs="0" name="ConstructionFinancing_CustomFieldBitValue2_Item2" type="xs:boolean"/>
            <xs:element minOccurs="0" name="ConstructionFinancing_CustomFieldBitValue2_Item3" type="xs:boolean"/>
            <xs:element minOccurs="0" name="ConstructionFinancing_CustomFieldBitValue2_Item4" type="xs:boolean"/>
            <xs:element minOccurs="0" name="ConstructionFinancing_CustomFieldBitValue2_Item5" type="xs:boolean"/>
            <xs:element minOccurs="0" name="ConstructionFinancing_CustomFieldBitValue2_Item6" type="xs:boolean"/>
            <xs:element minOccurs="0" name="ConstructionFinancing_CustomFieldBitValue2_Item7" type="xs:boolean"/>
            <xs:element minOccurs="0" name="ConstructionFinancing_CustomFieldBitValue2_Item8" type="xs:boolean"/>
            <xs:element minOccurs="0" name="ConstructionFinancing_CustomFieldBitValue2_Item9" type="xs:boolean"/>
            <xs:element minOccurs="0" name="ConstructionFinancing_CustomFieldBitValue2_Item10" type="xs:boolean"/>
            <xs:element minOccurs="0" name="ConstructionFinancing_CustomFieldBitValue3_Item1" type="xs:boolean"/>
            <xs:element minOccurs="0" name="ConstructionFinancing_CustomFieldBitValue3_Item2" type="xs:boolean"/>
            <xs:element minOccurs="0" name="ConstructionFinancing_CustomFieldBitValue3_Item3" type="xs:boolean"/>
            <xs:element minOccurs="0" name="ConstructionFinancing_CustomFieldBitValue3_Item4" type="xs:boolean"/>
            <xs:element minOccurs="0" name="ConstructionFinancing_CustomFieldBitValue3_Item5" type="xs:boolean"/>
            <xs:element minOccurs="0" name="ConstructionFinancing_CustomFieldBitValue3_Item6" type="xs:boolean"/>
            <xs:element minOccurs="0" name="ConstructionFinancing_CustomFieldBitValue3_Item7" type="xs:boolean"/>
            <xs:element minOccurs="0" name="ConstructionFinancing_CustomFieldBitValue3_Item8" type="xs:boolean"/>
            <xs:element minOccurs="0" name="ConstructionFinancing_CustomFieldBitValue3_Item9" type="xs:boolean"/>
            <xs:element minOccurs="0" name="ConstructionFinancing_CustomFieldBitValue3_Item10" type="xs:boolean"/>
            <xs:element minOccurs="0" name="ConstructionFinancing_CustomFieldBitValue4_Item1" type="xs:boolean"/>
            <xs:element minOccurs="0" name="ConstructionFinancing_CustomFieldBitValue4_Item2" type="xs:boolean"/>
            <xs:element minOccurs="0" name="ConstructionFinancing_CustomFieldBitValue4_Item3" type="xs:boolean"/>
            <xs:element minOccurs="0" name="ConstructionFinancing_CustomFieldBitValue4_Item4" type="xs:boolean"/>
            <xs:element minOccurs="0" name="ConstructionFinancing_CustomFieldBitValue4_Item5" type="xs:boolean"/>
            <xs:element minOccurs="0" name="ConstructionFinancing_CustomFieldBitValue4_Item6" type="xs:boolean"/>
            <xs:element minOccurs="0" name="ConstructionFinancing_CustomFieldBitValue4_Item7" type="xs:boolean"/>
            <xs:element minOccurs="0" name="ConstructionFinancing_CustomFieldBitValue4_Item8" type="xs:boolean"/>
            <xs:element minOccurs="0" name="ConstructionFinancing_CustomFieldBitValue4_Item9" type="xs:boolean"/>
            <xs:element minOccurs="0" name="ConstructionFinancing_CustomFieldBitValue4_Item10" type="xs:boolean"/>
            <xs:element minOccurs="0" name="ConstructionFinancing_CustomFieldBitValue5_Item1" type="xs:boolean"/>
            <xs:element minOccurs="0" name="ConstructionFinancing_CustomFieldBitValue5_Item2" type="xs:boolean"/>
            <xs:element minOccurs="0" name="ConstructionFinancing_CustomFieldBitValue5_Item3" type="xs:boolean"/>
            <xs:element minOccurs="0" name="ConstructionFinancing_CustomFieldBitValue5_Item4" type="xs:boolean"/>
            <xs:element minOccurs="0" name="ConstructionFinancing_CustomFieldBitValue5_Item5" type="xs:boolean"/>
            <xs:element minOccurs="0" name="ConstructionFinancing_CustomFieldBitValue5_Item6" type="xs:boolean"/>
            <xs:element minOccurs="0" name="ConstructionFinancing_CustomFieldBitValue5_Item7" type="xs:boolean"/>
            <xs:element minOccurs="0" name="ConstructionFinancing_CustomFieldBitValue5_Item8" type="xs:boolean"/>
            <xs:element minOccurs="0" name="ConstructionFinancing_CustomFieldBitValue5_Item9" type="xs:boolean"/>
            <xs:element minOccurs="0" name="ConstructionFinancing_CustomFieldBitValue5_Item10" type="xs:boolean"/>
            <xs:element minOccurs="0" name="ConstructionFinancing_CustomFieldDateValue1_Item1" type="xs:date"/>
            <xs:element minOccurs="0" name="ConstructionFinancing_CustomFieldDateValue1_Item2" type="xs:date"/>
            <xs:element minOccurs="0" name="ConstructionFinancing_CustomFieldDateValue1_Item3" type="xs:date"/>
            <xs:element minOccurs="0" name="ConstructionFinancing_CustomFieldDateValue1_Item4" type="xs:date"/>
            <xs:element minOccurs="0" name="ConstructionFinancing_CustomFieldDateValue1_Item5" type="xs:date"/>
            <xs:element minOccurs="0" name="ConstructionFinancing_CustomFieldDateValue1_Item6" type="xs:date"/>
            <xs:element minOccurs="0" name="ConstructionFinancing_CustomFieldDateValue1_Item7" type="xs:date"/>
            <xs:element minOccurs="0" name="ConstructionFinancing_CustomFieldDateValue1_Item8" type="xs:date"/>
            <xs:element minOccurs="0" name="ConstructionFinancing_CustomFieldDateValue1_Item9" type="xs:date"/>
            <xs:element minOccurs="0" name="ConstructionFinancing_CustomFieldDateValue1_Item10" type="xs:date"/>
            <xs:element minOccurs="0" name="ConstructionFinancing_CustomFieldDateValue2_Item1" type="xs:date"/>
            <xs:element minOccurs="0" name="ConstructionFinancing_CustomFieldDateValue2_Item2" type="xs:date"/>
            <xs:element minOccurs="0" name="ConstructionFinancing_CustomFieldDateValue2_Item3" type="xs:date"/>
            <xs:element minOccurs="0" name="ConstructionFinancing_CustomFieldDateValue2_Item4" type="xs:date"/>
            <xs:element minOccurs="0" name="ConstructionFinancing_CustomFieldDateValue2_Item5" type="xs:date"/>
            <xs:element minOccurs="0" name="ConstructionFinancing_CustomFieldDateValue2_Item6" type="xs:date"/>
            <xs:element minOccurs="0" name="ConstructionFinancing_CustomFieldDateValue2_Item7" type="xs:date"/>
            <xs:element minOccurs="0" name="ConstructionFinancing_CustomFieldDateValue2_Item8" type="xs:date"/>
            <xs:element minOccurs="0" name="ConstructionFinancing_CustomFieldDateValue2_Item9" type="xs:date"/>
            <xs:element minOccurs="0" name="ConstructionFinancing_CustomFieldDateValue2_Item10" type="xs:date"/>
            <xs:element minOccurs="0" name="ConstructionFinancing_CustomFieldDateValue3_Item1" type="xs:date"/>
            <xs:element minOccurs="0" name="ConstructionFinancing_CustomFieldDateValue3_Item2" type="xs:date"/>
            <xs:element minOccurs="0" name="ConstructionFinancing_CustomFieldDateValue3_Item3" type="xs:date"/>
            <xs:element minOccurs="0" name="ConstructionFinancing_CustomFieldDateValue3_Item4" type="xs:date"/>
            <xs:element minOccurs="0" name="ConstructionFinancing_CustomFieldDateValue3_Item5" type="xs:date"/>
            <xs:element minOccurs="0" name="ConstructionFinancing_CustomFieldDateValue3_Item6" type="xs:date"/>
            <xs:element minOccurs="0" name="ConstructionFinancing_CustomFieldDateValue3_Item7" type="xs:date"/>
            <xs:element minOccurs="0" name="ConstructionFinancing_CustomFieldDateValue3_Item8" type="xs:date"/>
            <xs:element minOccurs="0" name="ConstructionFinancing_CustomFieldDateValue3_Item9" type="xs:date"/>
            <xs:element minOccurs="0" name="ConstructionFinancing_CustomFieldDateValue3_Item10" type="xs:date"/>
            <xs:element minOccurs="0" name="ConstructionFinancing_CustomFieldDateValue4_Item1" type="xs:date"/>
            <xs:element minOccurs="0" name="ConstructionFinancing_CustomFieldDateValue4_Item2" type="xs:date"/>
            <xs:element minOccurs="0" name="ConstructionFinancing_CustomFieldDateValue4_Item3" type="xs:date"/>
            <xs:element minOccurs="0" name="ConstructionFinancing_CustomFieldDateValue4_Item4" type="xs:date"/>
            <xs:element minOccurs="0" name="ConstructionFinancing_CustomFieldDateValue4_Item5" type="xs:date"/>
            <xs:element minOccurs="0" name="ConstructionFinancing_CustomFieldDateValue4_Item6" type="xs:date"/>
            <xs:element minOccurs="0" name="ConstructionFinancing_CustomFieldDateValue4_Item7" type="xs:date"/>
            <xs:element minOccurs="0" name="ConstructionFinancing_CustomFieldDateValue4_Item8" type="xs:date"/>
            <xs:element minOccurs="0" name="ConstructionFinancing_CustomFieldDateValue4_Item9" type="xs:date"/>
            <xs:element minOccurs="0" name="ConstructionFinancing_CustomFieldDateValue4_Item10" type="xs:date"/>
            <xs:element minOccurs="0" name="ConstructionFinancing_CustomFieldDateValue5_Item1" type="xs:date"/>
            <xs:element minOccurs="0" name="ConstructionFinancing_CustomFieldDateValue5_Item2" type="xs:date"/>
            <xs:element minOccurs="0" name="ConstructionFinancing_CustomFieldDateValue5_Item3" type="xs:date"/>
            <xs:element minOccurs="0" name="ConstructionFinancing_CustomFieldDateValue5_Item4" type="xs:date"/>
            <xs:element minOccurs="0" name="ConstructionFinancing_CustomFieldDateValue5_Item5" type="xs:date"/>
            <xs:element minOccurs="0" name="ConstructionFinancing_CustomFieldDateValue5_Item6" type="xs:date"/>
            <xs:element minOccurs="0" name="ConstructionFinancing_CustomFieldDateValue5_Item7" type="xs:date"/>
            <xs:element minOccurs="0" name="ConstructionFinancing_CustomFieldDateValue5_Item8" type="xs:date"/>
            <xs:element minOccurs="0" name="ConstructionFinancing_CustomFieldDateValue5_Item9" type="xs:date"/>
            <xs:element minOccurs="0" name="ConstructionFinancing_CustomFieldDateValue5_Item10" type="xs:date"/>
            <xs:element minOccurs="0" name="ConstructionFinancing_CustomFieldDecimalValue1_Item1" type="xs:decimal"/>
            <xs:element minOccurs="0" name="ConstructionFinancing_CustomFieldDecimalValue1_Item2" type="xs:decimal"/>
            <xs:element minOccurs="0" name="ConstructionFinancing_CustomFieldDecimalValue1_Item3" type="xs:decimal"/>
            <xs:element minOccurs="0" name="ConstructionFinancing_CustomFieldDecimalValue1_Item4" type="xs:decimal"/>
            <xs:element minOccurs="0" name="ConstructionFinancing_CustomFieldDecimalValue1_Item5" type="xs:decimal"/>
            <xs:element minOccurs="0" name="ConstructionFinancing_CustomFieldDecimalValue1_Item6" type="xs:decimal"/>
            <xs:element minOccurs="0" name="ConstructionFinancing_CustomFieldDecimalValue1_Item7" type="xs:decimal"/>
            <xs:element minOccurs="0" name="ConstructionFinancing_CustomFieldDecimalValue1_Item8" type="xs:decimal"/>
            <xs:element minOccurs="0" name="ConstructionFinancing_CustomFieldDecimalValue1_Item9" type="xs:decimal"/>
            <xs:element minOccurs="0" name="ConstructionFinancing_CustomFieldDecimalValue1_Item10" type="xs:decimal"/>
            <xs:element minOccurs="0" name="ConstructionFinancing_CustomFieldDecimalValue2_Item1" type="xs:decimal"/>
            <xs:element minOccurs="0" name="ConstructionFinancing_CustomFieldDecimalValue2_Item2" type="xs:decimal"/>
            <xs:element minOccurs="0" name="ConstructionFinancing_CustomFieldDecimalValue2_Item3" type="xs:decimal"/>
            <xs:element minOccurs="0" name="ConstructionFinancing_CustomFieldDecimalValue2_Item4" type="xs:decimal"/>
            <xs:element minOccurs="0" name="ConstructionFinancing_CustomFieldDecimalValue2_Item5" type="xs:decimal"/>
            <xs:element minOccurs="0" name="ConstructionFinancing_CustomFieldDecimalValue2_Item6" type="xs:decimal"/>
            <xs:element minOccurs="0" name="ConstructionFinancing_CustomFieldDecimalValue2_Item7" type="xs:decimal"/>
            <xs:element minOccurs="0" name="ConstructionFinancing_CustomFieldDecimalValue2_Item8" type="xs:decimal"/>
            <xs:element minOccurs="0" name="ConstructionFinancing_CustomFieldDecimalValue2_Item9" type="xs:decimal"/>
            <xs:element minOccurs="0" name="ConstructionFinancing_CustomFieldDecimalValue2_Item10" type="xs:decimal"/>
            <xs:element minOccurs="0" name="ConstructionFinancing_CustomFieldDecimalValue3_Item1" type="xs:decimal"/>
            <xs:element minOccurs="0" name="ConstructionFinancing_CustomFieldDecimalValue3_Item2" type="xs:decimal"/>
            <xs:element minOccurs="0" name="ConstructionFinancing_CustomFieldDecimalValue3_Item3" type="xs:decimal"/>
            <xs:element minOccurs="0" name="ConstructionFinancing_CustomFieldDecimalValue3_Item4" type="xs:decimal"/>
            <xs:element minOccurs="0" name="ConstructionFinancing_CustomFieldDecimalValue3_Item5" type="xs:decimal"/>
            <xs:element minOccurs="0" name="ConstructionFinancing_CustomFieldDecimalValue3_Item6" type="xs:decimal"/>
            <xs:element minOccurs="0" name="ConstructionFinancing_CustomFieldDecimalValue3_Item7" type="xs:decimal"/>
            <xs:element minOccurs="0" name="ConstructionFinancing_CustomFieldDecimalValue3_Item8" type="xs:decimal"/>
            <xs:element minOccurs="0" name="ConstructionFinancing_CustomFieldDecimalValue3_Item9" type="xs:decimal"/>
            <xs:element minOccurs="0" name="ConstructionFinancing_CustomFieldDecimalValue3_Item10" type="xs:decimal"/>
            <xs:element minOccurs="0" name="ConstructionFinancing_CustomFieldDecimalValue4_Item1" type="xs:decimal"/>
            <xs:element minOccurs="0" name="ConstructionFinancing_CustomFieldDecimalValue4_Item2" type="xs:decimal"/>
            <xs:element minOccurs="0" name="ConstructionFinancing_CustomFieldDecimalValue4_Item3" type="xs:decimal"/>
            <xs:element minOccurs="0" name="ConstructionFinancing_CustomFieldDecimalValue4_Item4" type="xs:decimal"/>
            <xs:element minOccurs="0" name="ConstructionFinancing_CustomFieldDecimalValue4_Item5" type="xs:decimal"/>
            <xs:element minOccurs="0" name="ConstructionFinancing_CustomFieldDecimalValue4_Item6" type="xs:decimal"/>
            <xs:element minOccurs="0" name="ConstructionFinancing_CustomFieldDecimalValue4_Item7" type="xs:decimal"/>
            <xs:element minOccurs="0" name="ConstructionFinancing_CustomFieldDecimalValue4_Item8" type="xs:decimal"/>
            <xs:element minOccurs="0" name="ConstructionFinancing_CustomFieldDecimalValue4_Item9" type="xs:decimal"/>
            <xs:element minOccurs="0" name="ConstructionFinancing_CustomFieldDecimalValue4_Item10" type="xs:decimal"/>
            <xs:element minOccurs="0" name="ConstructionFinancing_CustomFieldDecimalValue5_Item1" type="xs:decimal"/>
            <xs:element minOccurs="0" name="ConstructionFinancing_CustomFieldDecimalValue5_Item2" type="xs:decimal"/>
            <xs:element minOccurs="0" name="ConstructionFinancing_CustomFieldDecimalValue5_Item3" type="xs:decimal"/>
            <xs:element minOccurs="0" name="ConstructionFinancing_CustomFieldDecimalValue5_Item4" type="xs:decimal"/>
            <xs:element minOccurs="0" name="ConstructionFinancing_CustomFieldDecimalValue5_Item5" type="xs:decimal"/>
            <xs:element minOccurs="0" name="ConstructionFinancing_CustomFieldDecimalValue5_Item6" type="xs:decimal"/>
            <xs:element minOccurs="0" name="ConstructionFinancing_CustomFieldDecimalValue5_Item7" type="xs:decimal"/>
            <xs:element minOccurs="0" name="ConstructionFinancing_CustomFieldDecimalValue5_Item8" type="xs:decimal"/>
            <xs:element minOccurs="0" name="ConstructionFinancing_CustomFieldDecimalValue5_Item9" type="xs:decimal"/>
            <xs:element minOccurs="0" name="ConstructionFinancing_CustomFieldDecimalValue5_Item10" type="xs:decimal"/>
            <xs:element minOccurs="0" name="ConstructionFinancing_CustomFieldNumericValue1_Item1" type="xs:decimal"/>
            <xs:element minOccurs="0" name="ConstructionFinancing_CustomFieldNumericValue1_Item2" type="xs:decimal"/>
            <xs:element minOccurs="0" name="ConstructionFinancing_CustomFieldNumericValue1_Item3" type="xs:decimal"/>
            <xs:element minOccurs="0" name="ConstructionFinancing_CustomFieldNumericValue1_Item4" type="xs:decimal"/>
            <xs:element minOccurs="0" name="ConstructionFinancing_CustomFieldNumericValue1_Item5" type="xs:decimal"/>
            <xs:element minOccurs="0" name="ConstructionFinancing_CustomFieldNumericValue1_Item6" type="xs:decimal"/>
            <xs:element minOccurs="0" name="ConstructionFinancing_CustomFieldNumericValue1_Item7" type="xs:decimal"/>
            <xs:element minOccurs="0" name="ConstructionFinancing_CustomFieldNumericValue1_Item8" type="xs:decimal"/>
            <xs:element minOccurs="0" name="ConstructionFinancing_CustomFieldNumericValue1_Item9" type="xs:decimal"/>
            <xs:element minOccurs="0" name="ConstructionFinancing_CustomFieldNumericValue1_Item10" type="xs:decimal"/>
            <xs:element minOccurs="0" name="ConstructionFinancing_CustomFieldNumericValue2_Item1" type="xs:decimal"/>
            <xs:element minOccurs="0" name="ConstructionFinancing_CustomFieldNumericValue2_Item2" type="xs:decimal"/>
            <xs:element minOccurs="0" name="ConstructionFinancing_CustomFieldNumericValue2_Item3" type="xs:decimal"/>
            <xs:element minOccurs="0" name="ConstructionFinancing_CustomFieldNumericValue2_Item4" type="xs:decimal"/>
            <xs:element minOccurs="0" name="ConstructionFinancing_CustomFieldNumericValue2_Item5" type="xs:decimal"/>
            <xs:element minOccurs="0" name="ConstructionFinancing_CustomFieldNumericValue2_Item6" type="xs:decimal"/>
            <xs:element minOccurs="0" name="ConstructionFinancing_CustomFieldNumericValue2_Item7" type="xs:decimal"/>
            <xs:element minOccurs="0" name="ConstructionFinancing_CustomFieldNumericValue2_Item8" type="xs:decimal"/>
            <xs:element minOccurs="0" name="ConstructionFinancing_CustomFieldNumericValue2_Item9" type="xs:decimal"/>
            <xs:element minOccurs="0" name="ConstructionFinancing_CustomFieldNumericValue2_Item10" type="xs:decimal"/>
            <xs:element minOccurs="0" name="ConstructionFinancing_CustomFieldNumericValue3_Item1" type="xs:decimal"/>
            <xs:element minOccurs="0" name="ConstructionFinancing_CustomFieldNumericValue3_Item2" type="xs:decimal"/>
            <xs:element minOccurs="0" name="ConstructionFinancing_CustomFieldNumericValue3_Item3" type="xs:decimal"/>
            <xs:element minOccurs="0" name="ConstructionFinancing_CustomFieldNumericValue3_Item4" type="xs:decimal"/>
            <xs:element minOccurs="0" name="ConstructionFinancing_CustomFieldNumericValue3_Item5" type="xs:decimal"/>
            <xs:element minOccurs="0" name="ConstructionFinancing_CustomFieldNumericValue3_Item6" type="xs:decimal"/>
            <xs:element minOccurs="0" name="ConstructionFinancing_CustomFieldNumericValue3_Item7" type="xs:decimal"/>
            <xs:element minOccurs="0" name="ConstructionFinancing_CustomFieldNumericValue3_Item8" type="xs:decimal"/>
            <xs:element minOccurs="0" name="ConstructionFinancing_CustomFieldNumericValue3_Item9" type="xs:decimal"/>
            <xs:element minOccurs="0" name="ConstructionFinancing_CustomFieldNumericValue3_Item10" type="xs:decimal"/>
            <xs:element minOccurs="0" name="ConstructionFinancing_CustomFieldNumericValue4_Item1" type="xs:decimal"/>
            <xs:element minOccurs="0" name="ConstructionFinancing_CustomFieldNumericValue4_Item2" type="xs:decimal"/>
            <xs:element minOccurs="0" name="ConstructionFinancing_CustomFieldNumericValue4_Item3" type="xs:decimal"/>
            <xs:element minOccurs="0" name="ConstructionFinancing_CustomFieldNumericValue4_Item4" type="xs:decimal"/>
            <xs:element minOccurs="0" name="ConstructionFinancing_CustomFieldNumericValue4_Item5" type="xs:decimal"/>
            <xs:element minOccurs="0" name="ConstructionFinancing_CustomFieldNumericValue4_Item6" type="xs:decimal"/>
            <xs:element minOccurs="0" name="ConstructionFinancing_CustomFieldNumericValue4_Item7" type="xs:decimal"/>
            <xs:element minOccurs="0" name="ConstructionFinancing_CustomFieldNumericValue4_Item8" type="xs:decimal"/>
            <xs:element minOccurs="0" name="ConstructionFinancing_CustomFieldNumericValue4_Item9" type="xs:decimal"/>
            <xs:element minOccurs="0" name="ConstructionFinancing_CustomFieldNumericValue4_Item10" type="xs:decimal"/>
            <xs:element minOccurs="0" name="ConstructionFinancing_CustomFieldNumericValue5_Item1" type="xs:decimal"/>
            <xs:element minOccurs="0" name="ConstructionFinancing_CustomFieldNumericValue5_Item2" type="xs:decimal"/>
            <xs:element minOccurs="0" name="ConstructionFinancing_CustomFieldNumericValue5_Item3" type="xs:decimal"/>
            <xs:element minOccurs="0" name="ConstructionFinancing_CustomFieldNumericValue5_Item4" type="xs:decimal"/>
            <xs:element minOccurs="0" name="ConstructionFinancing_CustomFieldNumericValue5_Item5" type="xs:decimal"/>
            <xs:element minOccurs="0" name="ConstructionFinancing_CustomFieldNumericValue5_Item6" type="xs:decimal"/>
            <xs:element minOccurs="0" name="ConstructionFinancing_CustomFieldNumericValue5_Item7" type="xs:decimal"/>
            <xs:element minOccurs="0" name="ConstructionFinancing_CustomFieldNumericValue5_Item8" type="xs:decimal"/>
            <xs:element minOccurs="0" name="ConstructionFinancing_CustomFieldNumericValue5_Item9" type="xs:decimal"/>
            <xs:element minOccurs="0" name="ConstructionFinancing_CustomFieldNumericValue5_Item10" type="xs:decimal"/>
            <xs:element minOccurs="0" name="ConstructionFinancing_CustomFieldTextValue1_Item1" type="xs:string"/>
            <xs:element minOccurs="0" name="ConstructionFinancing_CustomFieldTextValue1_Item2" type="xs:string"/>
            <xs:element minOccurs="0" name="ConstructionFinancing_CustomFieldTextValue1_Item3" type="xs:string"/>
            <xs:element minOccurs="0" name="ConstructionFinancing_CustomFieldTextValue1_Item4" type="xs:string"/>
            <xs:element minOccurs="0" name="ConstructionFinancing_CustomFieldTextValue1_Item5" type="xs:string"/>
            <xs:element minOccurs="0" name="ConstructionFinancing_CustomFieldTextValue1_Item6" type="xs:string"/>
            <xs:element minOccurs="0" name="ConstructionFinancing_CustomFieldTextValue1_Item7" type="xs:string"/>
            <xs:element minOccurs="0" name="ConstructionFinancing_CustomFieldTextValue1_Item8" type="xs:string"/>
            <xs:element minOccurs="0" name="ConstructionFinancing_CustomFieldTextValue1_Item9" type="xs:string"/>
            <xs:element minOccurs="0" name="ConstructionFinancing_CustomFieldTextValue1_Item10" type="xs:string"/>
            <xs:element minOccurs="0" name="ConstructionFinancing_CustomFieldTextValue10_Item1" type="xs:string"/>
            <xs:element minOccurs="0" name="ConstructionFinancing_CustomFieldTextValue10_Item2" type="xs:string"/>
            <xs:element minOccurs="0" name="ConstructionFinancing_CustomFieldTextValue10_Item3" type="xs:string"/>
            <xs:element minOccurs="0" name="ConstructionFinancing_CustomFieldTextValue10_Item4" type="xs:string"/>
            <xs:element minOccurs="0" name="ConstructionFinancing_CustomFieldTextValue10_Item5" type="xs:string"/>
            <xs:element minOccurs="0" name="ConstructionFinancing_CustomFieldTextValue10_Item6" type="xs:string"/>
            <xs:element minOccurs="0" name="ConstructionFinancing_CustomFieldTextValue10_Item7" type="xs:string"/>
            <xs:element minOccurs="0" name="ConstructionFinancing_CustomFieldTextValue10_Item8" type="xs:string"/>
            <xs:element minOccurs="0" name="ConstructionFinancing_CustomFieldTextValue10_Item9" type="xs:string"/>
            <xs:element minOccurs="0" name="ConstructionFinancing_CustomFieldTextValue10_Item10" type="xs:string"/>
            <xs:element minOccurs="0" name="ConstructionFinancing_CustomFieldTextValue11_Item1" type="xs:string"/>
            <xs:element minOccurs="0" name="ConstructionFinancing_CustomFieldTextValue11_Item2" type="xs:string"/>
            <xs:element minOccurs="0" name="ConstructionFinancing_CustomFieldTextValue11_Item3" type="xs:string"/>
            <xs:element minOccurs="0" name="ConstructionFinancing_CustomFieldTextValue11_Item4" type="xs:string"/>
            <xs:element minOccurs="0" name="ConstructionFinancing_CustomFieldTextValue11_Item5" type="xs:string"/>
            <xs:element minOccurs="0" name="ConstructionFinancing_CustomFieldTextValue11_Item6" type="xs:string"/>
            <xs:element minOccurs="0" name="ConstructionFinancing_CustomFieldTextValue11_Item7" type="xs:string"/>
            <xs:element minOccurs="0" name="ConstructionFinancing_CustomFieldTextValue11_Item8" type="xs:string"/>
            <xs:element minOccurs="0" name="ConstructionFinancing_CustomFieldTextValue11_Item9" type="xs:string"/>
            <xs:element minOccurs="0" name="ConstructionFinancing_CustomFieldTextValue11_Item10" type="xs:string"/>
            <xs:element minOccurs="0" name="ConstructionFinancing_CustomFieldTextValue12_Item1" type="xs:string"/>
            <xs:element minOccurs="0" name="ConstructionFinancing_CustomFieldTextValue12_Item2" type="xs:string"/>
            <xs:element minOccurs="0" name="ConstructionFinancing_CustomFieldTextValue12_Item3" type="xs:string"/>
            <xs:element minOccurs="0" name="ConstructionFinancing_CustomFieldTextValue12_Item4" type="xs:string"/>
            <xs:element minOccurs="0" name="ConstructionFinancing_CustomFieldTextValue12_Item5" type="xs:string"/>
            <xs:element minOccurs="0" name="ConstructionFinancing_CustomFieldTextValue12_Item6" type="xs:string"/>
            <xs:element minOccurs="0" name="ConstructionFinancing_CustomFieldTextValue12_Item7" type="xs:string"/>
            <xs:element minOccurs="0" name="ConstructionFinancing_CustomFieldTextValue12_Item8" type="xs:string"/>
            <xs:element minOccurs="0" name="ConstructionFinancing_CustomFieldTextValue12_Item9" type="xs:string"/>
            <xs:element minOccurs="0" name="ConstructionFinancing_CustomFieldTextValue12_Item10" type="xs:string"/>
            <xs:element minOccurs="0" name="ConstructionFinancing_CustomFieldTextValue13_Item1" type="xs:string"/>
            <xs:element minOccurs="0" name="ConstructionFinancing_CustomFieldTextValue13_Item2" type="xs:string"/>
            <xs:element minOccurs="0" name="ConstructionFinancing_CustomFieldTextValue13_Item3" type="xs:string"/>
            <xs:element minOccurs="0" name="ConstructionFinancing_CustomFieldTextValue13_Item4" type="xs:string"/>
            <xs:element minOccurs="0" name="ConstructionFinancing_CustomFieldTextValue13_Item5" type="xs:string"/>
            <xs:element minOccurs="0" name="ConstructionFinancing_CustomFieldTextValue13_Item6" type="xs:string"/>
            <xs:element minOccurs="0" name="ConstructionFinancing_CustomFieldTextValue13_Item7" type="xs:string"/>
            <xs:element minOccurs="0" name="ConstructionFinancing_CustomFieldTextValue13_Item8" type="xs:string"/>
            <xs:element minOccurs="0" name="ConstructionFinancing_CustomFieldTextValue13_Item9" type="xs:string"/>
            <xs:element minOccurs="0" name="ConstructionFinancing_CustomFieldTextValue13_Item10" type="xs:string"/>
            <xs:element minOccurs="0" name="ConstructionFinancing_CustomFieldTextValue14_Item1" type="xs:string"/>
            <xs:element minOccurs="0" name="ConstructionFinancing_CustomFieldTextValue14_Item2" type="xs:string"/>
            <xs:element minOccurs="0" name="ConstructionFinancing_CustomFieldTextValue14_Item3" type="xs:string"/>
            <xs:element minOccurs="0" name="ConstructionFinancing_CustomFieldTextValue14_Item4" type="xs:string"/>
            <xs:element minOccurs="0" name="ConstructionFinancing_CustomFieldTextValue14_Item5" type="xs:string"/>
            <xs:element minOccurs="0" name="ConstructionFinancing_CustomFieldTextValue14_Item6" type="xs:string"/>
            <xs:element minOccurs="0" name="ConstructionFinancing_CustomFieldTextValue14_Item7" type="xs:string"/>
            <xs:element minOccurs="0" name="ConstructionFinancing_CustomFieldTextValue14_Item8" type="xs:string"/>
            <xs:element minOccurs="0" name="ConstructionFinancing_CustomFieldTextValue14_Item9" type="xs:string"/>
            <xs:element minOccurs="0" name="ConstructionFinancing_CustomFieldTextValue14_Item10" type="xs:string"/>
            <xs:element minOccurs="0" name="ConstructionFinancing_CustomFieldTextValue15_Item1" type="xs:string"/>
            <xs:element minOccurs="0" name="ConstructionFinancing_CustomFieldTextValue15_Item2" type="xs:string"/>
            <xs:element minOccurs="0" name="ConstructionFinancing_CustomFieldTextValue15_Item3" type="xs:string"/>
            <xs:element minOccurs="0" name="ConstructionFinancing_CustomFieldTextValue15_Item4" type="xs:string"/>
            <xs:element minOccurs="0" name="ConstructionFinancing_CustomFieldTextValue15_Item5" type="xs:string"/>
            <xs:element minOccurs="0" name="ConstructionFinancing_CustomFieldTextValue15_Item6" type="xs:string"/>
            <xs:element minOccurs="0" name="ConstructionFinancing_CustomFieldTextValue15_Item7" type="xs:string"/>
            <xs:element minOccurs="0" name="ConstructionFinancing_CustomFieldTextValue15_Item8" type="xs:string"/>
            <xs:element minOccurs="0" name="ConstructionFinancing_CustomFieldTextValue15_Item9" type="xs:string"/>
            <xs:element minOccurs="0" name="ConstructionFinancing_CustomFieldTextValue15_Item10" type="xs:string"/>
            <xs:element minOccurs="0" name="ConstructionFinancing_CustomFieldTextValue2_Item1" type="xs:string"/>
            <xs:element minOccurs="0" name="ConstructionFinancing_CustomFieldTextValue2_Item2" type="xs:string"/>
            <xs:element minOccurs="0" name="ConstructionFinancing_CustomFieldTextValue2_Item3" type="xs:string"/>
            <xs:element minOccurs="0" name="ConstructionFinancing_CustomFieldTextValue2_Item4" type="xs:string"/>
            <xs:element minOccurs="0" name="ConstructionFinancing_CustomFieldTextValue2_Item5" type="xs:string"/>
            <xs:element minOccurs="0" name="ConstructionFinancing_CustomFieldTextValue2_Item6" type="xs:string"/>
            <xs:element minOccurs="0" name="ConstructionFinancing_CustomFieldTextValue2_Item7" type="xs:string"/>
            <xs:element minOccurs="0" name="ConstructionFinancing_CustomFieldTextValue2_Item8" type="xs:string"/>
            <xs:element minOccurs="0" name="ConstructionFinancing_CustomFieldTextValue2_Item9" type="xs:string"/>
            <xs:element minOccurs="0" name="ConstructionFinancing_CustomFieldTextValue2_Item10" type="xs:string"/>
            <xs:element minOccurs="0" name="ConstructionFinancing_CustomFieldTextValue3_Item1" type="xs:string"/>
            <xs:element minOccurs="0" name="ConstructionFinancing_CustomFieldTextValue3_Item2" type="xs:string"/>
            <xs:element minOccurs="0" name="ConstructionFinancing_CustomFieldTextValue3_Item3" type="xs:string"/>
            <xs:element minOccurs="0" name="ConstructionFinancing_CustomFieldTextValue3_Item4" type="xs:string"/>
            <xs:element minOccurs="0" name="ConstructionFinancing_CustomFieldTextValue3_Item5" type="xs:string"/>
            <xs:element minOccurs="0" name="ConstructionFinancing_CustomFieldTextValue3_Item6" type="xs:string"/>
            <xs:element minOccurs="0" name="ConstructionFinancing_CustomFieldTextValue3_Item7" type="xs:string"/>
            <xs:element minOccurs="0" name="ConstructionFinancing_CustomFieldTextValue3_Item8" type="xs:string"/>
            <xs:element minOccurs="0" name="ConstructionFinancing_CustomFieldTextValue3_Item9" type="xs:string"/>
            <xs:element minOccurs="0" name="ConstructionFinancing_CustomFieldTextValue3_Item10" type="xs:string"/>
            <xs:element minOccurs="0" name="ConstructionFinancing_CustomFieldTextValue4_Item1" type="xs:string"/>
            <xs:element minOccurs="0" name="ConstructionFinancing_CustomFieldTextValue4_Item2" type="xs:string"/>
            <xs:element minOccurs="0" name="ConstructionFinancing_CustomFieldTextValue4_Item3" type="xs:string"/>
            <xs:element minOccurs="0" name="ConstructionFinancing_CustomFieldTextValue4_Item4" type="xs:string"/>
            <xs:element minOccurs="0" name="ConstructionFinancing_CustomFieldTextValue4_Item5" type="xs:string"/>
            <xs:element minOccurs="0" name="ConstructionFinancing_CustomFieldTextValue4_Item6" type="xs:string"/>
            <xs:element minOccurs="0" name="ConstructionFinancing_CustomFieldTextValue4_Item7" type="xs:string"/>
            <xs:element minOccurs="0" name="ConstructionFinancing_CustomFieldTextValue4_Item8" type="xs:string"/>
            <xs:element minOccurs="0" name="ConstructionFinancing_CustomFieldTextValue4_Item9" type="xs:string"/>
            <xs:element minOccurs="0" name="ConstructionFinancing_CustomFieldTextValue4_Item10" type="xs:string"/>
            <xs:element minOccurs="0" name="ConstructionFinancing_CustomFieldTextValue5_Item1" type="xs:string"/>
            <xs:element minOccurs="0" name="ConstructionFinancing_CustomFieldTextValue5_Item2" type="xs:string"/>
            <xs:element minOccurs="0" name="ConstructionFinancing_CustomFieldTextValue5_Item3" type="xs:string"/>
            <xs:element minOccurs="0" name="ConstructionFinancing_CustomFieldTextValue5_Item4" type="xs:string"/>
            <xs:element minOccurs="0" name="ConstructionFinancing_CustomFieldTextValue5_Item5" type="xs:string"/>
            <xs:element minOccurs="0" name="ConstructionFinancing_CustomFieldTextValue5_Item6" type="xs:string"/>
            <xs:element minOccurs="0" name="ConstructionFinancing_CustomFieldTextValue5_Item7" type="xs:string"/>
            <xs:element minOccurs="0" name="ConstructionFinancing_CustomFieldTextValue5_Item8" type="xs:string"/>
            <xs:element minOccurs="0" name="ConstructionFinancing_CustomFieldTextValue5_Item9" type="xs:string"/>
            <xs:element minOccurs="0" name="ConstructionFinancing_CustomFieldTextValue5_Item10" type="xs:string"/>
            <xs:element minOccurs="0" name="ConstructionFinancing_CustomFieldTextValue6_Item1" type="xs:string"/>
            <xs:element minOccurs="0" name="ConstructionFinancing_CustomFieldTextValue6_Item2" type="xs:string"/>
            <xs:element minOccurs="0" name="ConstructionFinancing_CustomFieldTextValue6_Item3" type="xs:string"/>
            <xs:element minOccurs="0" name="ConstructionFinancing_CustomFieldTextValue6_Item4" type="xs:string"/>
            <xs:element minOccurs="0" name="ConstructionFinancing_CustomFieldTextValue6_Item5" type="xs:string"/>
            <xs:element minOccurs="0" name="ConstructionFinancing_CustomFieldTextValue6_Item6" type="xs:string"/>
            <xs:element minOccurs="0" name="ConstructionFinancing_CustomFieldTextValue6_Item7" type="xs:string"/>
            <xs:element minOccurs="0" name="ConstructionFinancing_CustomFieldTextValue6_Item8" type="xs:string"/>
            <xs:element minOccurs="0" name="ConstructionFinancing_CustomFieldTextValue6_Item9" type="xs:string"/>
            <xs:element minOccurs="0" name="ConstructionFinancing_CustomFieldTextValue6_Item10" type="xs:string"/>
            <xs:element minOccurs="0" name="ConstructionFinancing_CustomFieldTextValue7_Item1" type="xs:string"/>
            <xs:element minOccurs="0" name="ConstructionFinancing_CustomFieldTextValue7_Item2" type="xs:string"/>
            <xs:element minOccurs="0" name="ConstructionFinancing_CustomFieldTextValue7_Item3" type="xs:string"/>
            <xs:element minOccurs="0" name="ConstructionFinancing_CustomFieldTextValue7_Item4" type="xs:string"/>
            <xs:element minOccurs="0" name="ConstructionFinancing_CustomFieldTextValue7_Item5" type="xs:string"/>
            <xs:element minOccurs="0" name="ConstructionFinancing_CustomFieldTextValue7_Item6" type="xs:string"/>
            <xs:element minOccurs="0" name="ConstructionFinancing_CustomFieldTextValue7_Item7" type="xs:string"/>
            <xs:element minOccurs="0" name="ConstructionFinancing_CustomFieldTextValue7_Item8" type="xs:string"/>
            <xs:element minOccurs="0" name="ConstructionFinancing_CustomFieldTextValue7_Item9" type="xs:string"/>
            <xs:element minOccurs="0" name="ConstructionFinancing_CustomFieldTextValue7_Item10" type="xs:string"/>
            <xs:element minOccurs="0" name="ConstructionFinancing_CustomFieldTextValue8_Item1" type="xs:string"/>
            <xs:element minOccurs="0" name="ConstructionFinancing_CustomFieldTextValue8_Item2" type="xs:string"/>
            <xs:element minOccurs="0" name="ConstructionFinancing_CustomFieldTextValue8_Item3" type="xs:string"/>
            <xs:element minOccurs="0" name="ConstructionFinancing_CustomFieldTextValue8_Item4" type="xs:string"/>
            <xs:element minOccurs="0" name="ConstructionFinancing_CustomFieldTextValue8_Item5" type="xs:string"/>
            <xs:element minOccurs="0" name="ConstructionFinancing_CustomFieldTextValue8_Item6" type="xs:string"/>
            <xs:element minOccurs="0" name="ConstructionFinancing_CustomFieldTextValue8_Item7" type="xs:string"/>
            <xs:element minOccurs="0" name="ConstructionFinancing_CustomFieldTextValue8_Item8" type="xs:string"/>
            <xs:element minOccurs="0" name="ConstructionFinancing_CustomFieldTextValue8_Item9" type="xs:string"/>
            <xs:element minOccurs="0" name="ConstructionFinancing_CustomFieldTextValue8_Item10" type="xs:string"/>
            <xs:element minOccurs="0" name="ConstructionFinancing_CustomFieldTextValue9_Item1" type="xs:string"/>
            <xs:element minOccurs="0" name="ConstructionFinancing_CustomFieldTextValue9_Item2" type="xs:string"/>
            <xs:element minOccurs="0" name="ConstructionFinancing_CustomFieldTextValue9_Item3" type="xs:string"/>
            <xs:element minOccurs="0" name="ConstructionFinancing_CustomFieldTextValue9_Item4" type="xs:string"/>
            <xs:element minOccurs="0" name="ConstructionFinancing_CustomFieldTextValue9_Item5" type="xs:string"/>
            <xs:element minOccurs="0" name="ConstructionFinancing_CustomFieldTextValue9_Item6" type="xs:string"/>
            <xs:element minOccurs="0" name="ConstructionFinancing_CustomFieldTextValue9_Item7" type="xs:string"/>
            <xs:element minOccurs="0" name="ConstructionFinancing_CustomFieldTextValue9_Item8" type="xs:string"/>
            <xs:element minOccurs="0" name="ConstructionFinancing_CustomFieldTextValue9_Item9" type="xs:string"/>
            <xs:element minOccurs="0" name="ConstructionFinancing_CustomFieldTextValue9_Item10" type="xs:string"/>
            <xs:element minOccurs="0" name="ConstructionFinancing_FinanceType_FinanceType_Item1" type="xs:string"/>
            <xs:element minOccurs="0" name="ConstructionFinancing_FinanceType_FinanceType_Item2" type="xs:string"/>
            <xs:element minOccurs="0" name="ConstructionFinancing_FinanceType_FinanceType_Item3" type="xs:string"/>
            <xs:element minOccurs="0" name="ConstructionFinancing_FinanceType_FinanceType_Item4" type="xs:string"/>
            <xs:element minOccurs="0" name="ConstructionFinancing_FinanceType_FinanceType_Item5" type="xs:string"/>
            <xs:element minOccurs="0" name="ConstructionFinancing_FinanceType_FinanceType_Item6" type="xs:string"/>
            <xs:element minOccurs="0" name="ConstructionFinancing_FinanceType_FinanceType_Item7" type="xs:string"/>
            <xs:element minOccurs="0" name="ConstructionFinancing_FinanceType_FinanceType_Item8" type="xs:string"/>
            <xs:element minOccurs="0" name="ConstructionFinancing_FinanceType_FinanceType_Item9" type="xs:string"/>
            <xs:element minOccurs="0" name="ConstructionFinancing_FinanceType_FinanceType_Item10" type="xs:string"/>
            <xs:element minOccurs="0" name="ConstructionFinancing_FinancingSourceType_Type_Item1" type="xs:string"/>
            <xs:element minOccurs="0" name="ConstructionFinancing_FinancingSourceType_Type_Item2" type="xs:string"/>
            <xs:element minOccurs="0" name="ConstructionFinancing_FinancingSourceType_Type_Item3" type="xs:string"/>
            <xs:element minOccurs="0" name="ConstructionFinancing_FinancingSourceType_Type_Item4" type="xs:string"/>
            <xs:element minOccurs="0" name="ConstructionFinancing_FinancingSourceType_Type_Item5" type="xs:string"/>
            <xs:element minOccurs="0" name="ConstructionFinancing_FinancingSourceType_Type_Item6" type="xs:string"/>
            <xs:element minOccurs="0" name="ConstructionFinancing_FinancingSourceType_Type_Item7" type="xs:string"/>
            <xs:element minOccurs="0" name="ConstructionFinancing_FinancingSourceType_Type_Item8" type="xs:string"/>
            <xs:element minOccurs="0" name="ConstructionFinancing_FinancingSourceType_Type_Item9" type="xs:string"/>
            <xs:element minOccurs="0" name="ConstructionFinancing_FinancingSourceType_Type_Item10" type="xs:string"/>
            <xs:element minOccurs="0" name="ConstructionFinancing_InterestRate_Item1" type="xs:decimal"/>
            <xs:element minOccurs="0" name="ConstructionFinancing_InterestRate_Item2" type="xs:decimal"/>
            <xs:element minOccurs="0" name="ConstructionFinancing_InterestRate_Item3" type="xs:decimal"/>
            <xs:element minOccurs="0" name="ConstructionFinancing_InterestRate_Item4" type="xs:decimal"/>
            <xs:element minOccurs="0" name="ConstructionFinancing_InterestRate_Item5" type="xs:decimal"/>
            <xs:element minOccurs="0" name="ConstructionFinancing_InterestRate_Item6" type="xs:decimal"/>
            <xs:element minOccurs="0" name="ConstructionFinancing_InterestRate_Item7" type="xs:decimal"/>
            <xs:element minOccurs="0" name="ConstructionFinancing_InterestRate_Item8" type="xs:decimal"/>
            <xs:element minOccurs="0" name="ConstructionFinancing_InterestRate_Item9" type="xs:decimal"/>
            <xs:element minOccurs="0" name="ConstructionFinancing_InterestRate_Item10" type="xs:decimal"/>
            <xs:element minOccurs="0" name="ConstructionFinancing_LoanFee_x0025__Item1" type="xs:decimal"/>
            <xs:element minOccurs="0" name="ConstructionFinancing_LoanFee_x0025__Item2" type="xs:decimal"/>
            <xs:element minOccurs="0" name="ConstructionFinancing_LoanFee_x0025__Item3" type="xs:decimal"/>
            <xs:element minOccurs="0" name="ConstructionFinancing_LoanFee_x0025__Item4" type="xs:decimal"/>
            <xs:element minOccurs="0" name="ConstructionFinancing_LoanFee_x0025__Item5" type="xs:decimal"/>
            <xs:element minOccurs="0" name="ConstructionFinancing_LoanFee_x0025__Item6" type="xs:decimal"/>
            <xs:element minOccurs="0" name="ConstructionFinancing_LoanFee_x0025__Item7" type="xs:decimal"/>
            <xs:element minOccurs="0" name="ConstructionFinancing_LoanFee_x0025__Item8" type="xs:decimal"/>
            <xs:element minOccurs="0" name="ConstructionFinancing_LoanFee_x0025__Item9" type="xs:decimal"/>
            <xs:element minOccurs="0" name="ConstructionFinancing_LoanFee_x0025__Item10" type="xs:decimal"/>
            <xs:element minOccurs="0" name="ConstructionFinancing_ProviderName_Item1" type="xs:string"/>
            <xs:element minOccurs="0" name="ConstructionFinancing_ProviderName_Item2" type="xs:string"/>
            <xs:element minOccurs="0" name="ConstructionFinancing_ProviderName_Item3" type="xs:string"/>
            <xs:element minOccurs="0" name="ConstructionFinancing_ProviderName_Item4" type="xs:string"/>
            <xs:element minOccurs="0" name="ConstructionFinancing_ProviderName_Item5" type="xs:string"/>
            <xs:element minOccurs="0" name="ConstructionFinancing_ProviderName_Item6" type="xs:string"/>
            <xs:element minOccurs="0" name="ConstructionFinancing_ProviderName_Item7" type="xs:string"/>
            <xs:element minOccurs="0" name="ConstructionFinancing_ProviderName_Item8" type="xs:string"/>
            <xs:element minOccurs="0" name="ConstructionFinancing_ProviderName_Item9" type="xs:string"/>
            <xs:element minOccurs="0" name="ConstructionFinancing_ProviderName_Item10" type="xs:string"/>
            <xs:element minOccurs="0" name="Contractor_ActualDollarsSpent_Item1" type="xs:decimal"/>
            <xs:element minOccurs="0" name="Contractor_ActualDollarsSpent_Item2" type="xs:decimal"/>
            <xs:element minOccurs="0" name="Contractor_ActualDollarsSpent_Item3" type="xs:decimal"/>
            <xs:element minOccurs="0" name="Contractor_ActualDollarsSpent_Item4" type="xs:decimal"/>
            <xs:element minOccurs="0" name="Contractor_ActualDollarsSpent_Item5" type="xs:decimal"/>
            <xs:element minOccurs="0" name="Contractor_ActualDollarsSpent_Item6" type="xs:decimal"/>
            <xs:element minOccurs="0" name="Contractor_ActualDollarsSpent_Item7" type="xs:decimal"/>
            <xs:element minOccurs="0" name="Contractor_ActualDollarsSpent_Item8" type="xs:decimal"/>
            <xs:element minOccurs="0" name="Contractor_ActualDollarsSpent_Item9" type="xs:decimal"/>
            <xs:element minOccurs="0" name="Contractor_ActualDollarsSpent_Item10" type="xs:decimal"/>
            <xs:element minOccurs="0" name="Contractor_ActualHoursWorked_Item1" type="xs:int"/>
            <xs:element minOccurs="0" name="Contractor_ActualHoursWorked_Item2" type="xs:int"/>
            <xs:element minOccurs="0" name="Contractor_ActualHoursWorked_Item3" type="xs:int"/>
            <xs:element minOccurs="0" name="Contractor_ActualHoursWorked_Item4" type="xs:int"/>
            <xs:element minOccurs="0" name="Contractor_ActualHoursWorked_Item5" type="xs:int"/>
            <xs:element minOccurs="0" name="Contractor_ActualHoursWorked_Item6" type="xs:int"/>
            <xs:element minOccurs="0" name="Contractor_ActualHoursWorked_Item7" type="xs:int"/>
            <xs:element minOccurs="0" name="Contractor_ActualHoursWorked_Item8" type="xs:int"/>
            <xs:element minOccurs="0" name="Contractor_ActualHoursWorked_Item9" type="xs:int"/>
            <xs:element minOccurs="0" name="Contractor_ActualHoursWorked_Item10" type="xs:int"/>
            <xs:element minOccurs="0" name="Contractor_ActualPercentOfHoursWorked_Item1" type="xs:decimal"/>
            <xs:element minOccurs="0" name="Contractor_ActualPercentOfHoursWorked_Item2" type="xs:decimal"/>
            <xs:element minOccurs="0" name="Contractor_ActualPercentOfHoursWorked_Item3" type="xs:decimal"/>
            <xs:element minOccurs="0" name="Contractor_ActualPercentOfHoursWorked_Item4" type="xs:decimal"/>
            <xs:element minOccurs="0" name="Contractor_ActualPercentOfHoursWorked_Item5" type="xs:decimal"/>
            <xs:element minOccurs="0" name="Contractor_ActualPercentOfHoursWorked_Item6" type="xs:decimal"/>
            <xs:element minOccurs="0" name="Contractor_ActualPercentOfHoursWorked_Item7" type="xs:decimal"/>
            <xs:element minOccurs="0" name="Contractor_ActualPercentOfHoursWorked_Item8" type="xs:decimal"/>
            <xs:element minOccurs="0" name="Contractor_ActualPercentOfHoursWorked_Item9" type="xs:decimal"/>
            <xs:element minOccurs="0" name="Contractor_ActualPercentOfHoursWorked_Item10" type="xs:decimal"/>
            <xs:element minOccurs="0" name="Contractor_CapacityType_Description_Item1" type="xs:string"/>
            <xs:element minOccurs="0" name="Contractor_CapacityType_Description_Item2" type="xs:string"/>
            <xs:element minOccurs="0" name="Contractor_CapacityType_Description_Item3" type="xs:string"/>
            <xs:element minOccurs="0" name="Contractor_CapacityType_Description_Item4" type="xs:string"/>
            <xs:element minOccurs="0" name="Contractor_CapacityType_Description_Item5" type="xs:string"/>
            <xs:element minOccurs="0" name="Contractor_CapacityType_Description_Item6" type="xs:string"/>
            <xs:element minOccurs="0" name="Contractor_CapacityType_Description_Item7" type="xs:string"/>
            <xs:element minOccurs="0" name="Contractor_CapacityType_Description_Item8" type="xs:string"/>
            <xs:element minOccurs="0" name="Contractor_CapacityType_Description_Item9" type="xs:string"/>
            <xs:element minOccurs="0" name="Contractor_CapacityType_Description_Item10" type="xs:string"/>
            <xs:element minOccurs="0" name="Contractor_ContractedDollars_Item1" type="xs:decimal"/>
            <xs:element minOccurs="0" name="Contractor_ContractedDollars_Item2" type="xs:decimal"/>
            <xs:element minOccurs="0" name="Contractor_ContractedDollars_Item3" type="xs:decimal"/>
            <xs:element minOccurs="0" name="Contractor_ContractedDollars_Item4" type="xs:decimal"/>
            <xs:element minOccurs="0" name="Contractor_ContractedDollars_Item5" type="xs:decimal"/>
            <xs:element minOccurs="0" name="Contractor_ContractedDollars_Item6" type="xs:decimal"/>
            <xs:element minOccurs="0" name="Contractor_ContractedDollars_Item7" type="xs:decimal"/>
            <xs:element minOccurs="0" name="Contractor_ContractedDollars_Item8" type="xs:decimal"/>
            <xs:element minOccurs="0" name="Contractor_ContractedDollars_Item9" type="xs:decimal"/>
            <xs:element minOccurs="0" name="Contractor_ContractedDollars_Item10" type="xs:decimal"/>
            <xs:element minOccurs="0" name="Contractor_CustomFieldBitValue1_Item1" type="xs:boolean"/>
            <xs:element minOccurs="0" name="Contractor_CustomFieldBitValue1_Item2" type="xs:boolean"/>
            <xs:element minOccurs="0" name="Contractor_CustomFieldBitValue1_Item3" type="xs:boolean"/>
            <xs:element minOccurs="0" name="Contractor_CustomFieldBitValue1_Item4" type="xs:boolean"/>
            <xs:element minOccurs="0" name="Contractor_CustomFieldBitValue1_Item5" type="xs:boolean"/>
            <xs:element minOccurs="0" name="Contractor_CustomFieldBitValue1_Item6" type="xs:boolean"/>
            <xs:element minOccurs="0" name="Contractor_CustomFieldBitValue1_Item7" type="xs:boolean"/>
            <xs:element minOccurs="0" name="Contractor_CustomFieldBitValue1_Item8" type="xs:boolean"/>
            <xs:element minOccurs="0" name="Contractor_CustomFieldBitValue1_Item9" type="xs:boolean"/>
            <xs:element minOccurs="0" name="Contractor_CustomFieldBitValue1_Item10" type="xs:boolean"/>
            <xs:element minOccurs="0" name="Contractor_CustomFieldBitValue2_Item1" type="xs:boolean"/>
            <xs:element minOccurs="0" name="Contractor_CustomFieldBitValue2_Item2" type="xs:boolean"/>
            <xs:element minOccurs="0" name="Contractor_CustomFieldBitValue2_Item3" type="xs:boolean"/>
            <xs:element minOccurs="0" name="Contractor_CustomFieldBitValue2_Item4" type="xs:boolean"/>
            <xs:element minOccurs="0" name="Contractor_CustomFieldBitValue2_Item5" type="xs:boolean"/>
            <xs:element minOccurs="0" name="Contractor_CustomFieldBitValue2_Item6" type="xs:boolean"/>
            <xs:element minOccurs="0" name="Contractor_CustomFieldBitValue2_Item7" type="xs:boolean"/>
            <xs:element minOccurs="0" name="Contractor_CustomFieldBitValue2_Item8" type="xs:boolean"/>
            <xs:element minOccurs="0" name="Contractor_CustomFieldBitValue2_Item9" type="xs:boolean"/>
            <xs:element minOccurs="0" name="Contractor_CustomFieldBitValue2_Item10" type="xs:boolean"/>
            <xs:element minOccurs="0" name="Contractor_CustomFieldBitValue3_Item1" type="xs:boolean"/>
            <xs:element minOccurs="0" name="Contractor_CustomFieldBitValue3_Item2" type="xs:boolean"/>
            <xs:element minOccurs="0" name="Contractor_CustomFieldBitValue3_Item3" type="xs:boolean"/>
            <xs:element minOccurs="0" name="Contractor_CustomFieldBitValue3_Item4" type="xs:boolean"/>
            <xs:element minOccurs="0" name="Contractor_CustomFieldBitValue3_Item5" type="xs:boolean"/>
            <xs:element minOccurs="0" name="Contractor_CustomFieldBitValue3_Item6" type="xs:boolean"/>
            <xs:element minOccurs="0" name="Contractor_CustomFieldBitValue3_Item7" type="xs:boolean"/>
            <xs:element minOccurs="0" name="Contractor_CustomFieldBitValue3_Item8" type="xs:boolean"/>
            <xs:element minOccurs="0" name="Contractor_CustomFieldBitValue3_Item9" type="xs:boolean"/>
            <xs:element minOccurs="0" name="Contractor_CustomFieldBitValue3_Item10" type="xs:boolean"/>
            <xs:element minOccurs="0" name="Contractor_CustomFieldBitValue4_Item1" type="xs:boolean"/>
            <xs:element minOccurs="0" name="Contractor_CustomFieldBitValue4_Item2" type="xs:boolean"/>
            <xs:element minOccurs="0" name="Contractor_CustomFieldBitValue4_Item3" type="xs:boolean"/>
            <xs:element minOccurs="0" name="Contractor_CustomFieldBitValue4_Item4" type="xs:boolean"/>
            <xs:element minOccurs="0" name="Contractor_CustomFieldBitValue4_Item5" type="xs:boolean"/>
            <xs:element minOccurs="0" name="Contractor_CustomFieldBitValue4_Item6" type="xs:boolean"/>
            <xs:element minOccurs="0" name="Contractor_CustomFieldBitValue4_Item7" type="xs:boolean"/>
            <xs:element minOccurs="0" name="Contractor_CustomFieldBitValue4_Item8" type="xs:boolean"/>
            <xs:element minOccurs="0" name="Contractor_CustomFieldBitValue4_Item9" type="xs:boolean"/>
            <xs:element minOccurs="0" name="Contractor_CustomFieldBitValue4_Item10" type="xs:boolean"/>
            <xs:element minOccurs="0" name="Contractor_CustomFieldBitValue5_Item1" type="xs:boolean"/>
            <xs:element minOccurs="0" name="Contractor_CustomFieldBitValue5_Item2" type="xs:boolean"/>
            <xs:element minOccurs="0" name="Contractor_CustomFieldBitValue5_Item3" type="xs:boolean"/>
            <xs:element minOccurs="0" name="Contractor_CustomFieldBitValue5_Item4" type="xs:boolean"/>
            <xs:element minOccurs="0" name="Contractor_CustomFieldBitValue5_Item5" type="xs:boolean"/>
            <xs:element minOccurs="0" name="Contractor_CustomFieldBitValue5_Item6" type="xs:boolean"/>
            <xs:element minOccurs="0" name="Contractor_CustomFieldBitValue5_Item7" type="xs:boolean"/>
            <xs:element minOccurs="0" name="Contractor_CustomFieldBitValue5_Item8" type="xs:boolean"/>
            <xs:element minOccurs="0" name="Contractor_CustomFieldBitValue5_Item9" type="xs:boolean"/>
            <xs:element minOccurs="0" name="Contractor_CustomFieldBitValue5_Item10" type="xs:boolean"/>
            <xs:element minOccurs="0" name="Contractor_CustomFieldDateValue1_Item1" type="xs:date"/>
            <xs:element minOccurs="0" name="Contractor_CustomFieldDateValue1_Item2" type="xs:date"/>
            <xs:element minOccurs="0" name="Contractor_CustomFieldDateValue1_Item3" type="xs:date"/>
            <xs:element minOccurs="0" name="Contractor_CustomFieldDateValue1_Item4" type="xs:date"/>
            <xs:element minOccurs="0" name="Contractor_CustomFieldDateValue1_Item5" type="xs:date"/>
            <xs:element minOccurs="0" name="Contractor_CustomFieldDateValue1_Item6" type="xs:date"/>
            <xs:element minOccurs="0" name="Contractor_CustomFieldDateValue1_Item7" type="xs:date"/>
            <xs:element minOccurs="0" name="Contractor_CustomFieldDateValue1_Item8" type="xs:date"/>
            <xs:element minOccurs="0" name="Contractor_CustomFieldDateValue1_Item9" type="xs:date"/>
            <xs:element minOccurs="0" name="Contractor_CustomFieldDateValue1_Item10" type="xs:date"/>
            <xs:element minOccurs="0" name="Contractor_CustomFieldDateValue2_Item1" type="xs:date"/>
            <xs:element minOccurs="0" name="Contractor_CustomFieldDateValue2_Item2" type="xs:date"/>
            <xs:element minOccurs="0" name="Contractor_CustomFieldDateValue2_Item3" type="xs:date"/>
            <xs:element minOccurs="0" name="Contractor_CustomFieldDateValue2_Item4" type="xs:date"/>
            <xs:element minOccurs="0" name="Contractor_CustomFieldDateValue2_Item5" type="xs:date"/>
            <xs:element minOccurs="0" name="Contractor_CustomFieldDateValue2_Item6" type="xs:date"/>
            <xs:element minOccurs="0" name="Contractor_CustomFieldDateValue2_Item7" type="xs:date"/>
            <xs:element minOccurs="0" name="Contractor_CustomFieldDateValue2_Item8" type="xs:date"/>
            <xs:element minOccurs="0" name="Contractor_CustomFieldDateValue2_Item9" type="xs:date"/>
            <xs:element minOccurs="0" name="Contractor_CustomFieldDateValue2_Item10" type="xs:date"/>
            <xs:element minOccurs="0" name="Contractor_CustomFieldDateValue3_Item1" type="xs:date"/>
            <xs:element minOccurs="0" name="Contractor_CustomFieldDateValue3_Item2" type="xs:date"/>
            <xs:element minOccurs="0" name="Contractor_CustomFieldDateValue3_Item3" type="xs:date"/>
            <xs:element minOccurs="0" name="Contractor_CustomFieldDateValue3_Item4" type="xs:date"/>
            <xs:element minOccurs="0" name="Contractor_CustomFieldDateValue3_Item5" type="xs:date"/>
            <xs:element minOccurs="0" name="Contractor_CustomFieldDateValue3_Item6" type="xs:date"/>
            <xs:element minOccurs="0" name="Contractor_CustomFieldDateValue3_Item7" type="xs:date"/>
            <xs:element minOccurs="0" name="Contractor_CustomFieldDateValue3_Item8" type="xs:date"/>
            <xs:element minOccurs="0" name="Contractor_CustomFieldDateValue3_Item9" type="xs:date"/>
            <xs:element minOccurs="0" name="Contractor_CustomFieldDateValue3_Item10" type="xs:date"/>
            <xs:element minOccurs="0" name="Contractor_CustomFieldDateValue4_Item1" type="xs:date"/>
            <xs:element minOccurs="0" name="Contractor_CustomFieldDateValue4_Item2" type="xs:date"/>
            <xs:element minOccurs="0" name="Contractor_CustomFieldDateValue4_Item3" type="xs:date"/>
            <xs:element minOccurs="0" name="Contractor_CustomFieldDateValue4_Item4" type="xs:date"/>
            <xs:element minOccurs="0" name="Contractor_CustomFieldDateValue4_Item5" type="xs:date"/>
            <xs:element minOccurs="0" name="Contractor_CustomFieldDateValue4_Item6" type="xs:date"/>
            <xs:element minOccurs="0" name="Contractor_CustomFieldDateValue4_Item7" type="xs:date"/>
            <xs:element minOccurs="0" name="Contractor_CustomFieldDateValue4_Item8" type="xs:date"/>
            <xs:element minOccurs="0" name="Contractor_CustomFieldDateValue4_Item9" type="xs:date"/>
            <xs:element minOccurs="0" name="Contractor_CustomFieldDateValue4_Item10" type="xs:date"/>
            <xs:element minOccurs="0" name="Contractor_CustomFieldDateValue5_Item1" type="xs:date"/>
            <xs:element minOccurs="0" name="Contractor_CustomFieldDateValue5_Item2" type="xs:date"/>
            <xs:element minOccurs="0" name="Contractor_CustomFieldDateValue5_Item3" type="xs:date"/>
            <xs:element minOccurs="0" name="Contractor_CustomFieldDateValue5_Item4" type="xs:date"/>
            <xs:element minOccurs="0" name="Contractor_CustomFieldDateValue5_Item5" type="xs:date"/>
            <xs:element minOccurs="0" name="Contractor_CustomFieldDateValue5_Item6" type="xs:date"/>
            <xs:element minOccurs="0" name="Contractor_CustomFieldDateValue5_Item7" type="xs:date"/>
            <xs:element minOccurs="0" name="Contractor_CustomFieldDateValue5_Item8" type="xs:date"/>
            <xs:element minOccurs="0" name="Contractor_CustomFieldDateValue5_Item9" type="xs:date"/>
            <xs:element minOccurs="0" name="Contractor_CustomFieldDateValue5_Item10" type="xs:date"/>
            <xs:element minOccurs="0" name="Contractor_CustomFieldDecimalValue1_Item1" type="xs:decimal"/>
            <xs:element minOccurs="0" name="Contractor_CustomFieldDecimalValue1_Item2" type="xs:decimal"/>
            <xs:element minOccurs="0" name="Contractor_CustomFieldDecimalValue1_Item3" type="xs:decimal"/>
            <xs:element minOccurs="0" name="Contractor_CustomFieldDecimalValue1_Item4" type="xs:decimal"/>
            <xs:element minOccurs="0" name="Contractor_CustomFieldDecimalValue1_Item5" type="xs:decimal"/>
            <xs:element minOccurs="0" name="Contractor_CustomFieldDecimalValue1_Item6" type="xs:decimal"/>
            <xs:element minOccurs="0" name="Contractor_CustomFieldDecimalValue1_Item7" type="xs:decimal"/>
            <xs:element minOccurs="0" name="Contractor_CustomFieldDecimalValue1_Item8" type="xs:decimal"/>
            <xs:element minOccurs="0" name="Contractor_CustomFieldDecimalValue1_Item9" type="xs:decimal"/>
            <xs:element minOccurs="0" name="Contractor_CustomFieldDecimalValue1_Item10" type="xs:decimal"/>
            <xs:element minOccurs="0" name="Contractor_CustomFieldDecimalValue2_Item1" type="xs:decimal"/>
            <xs:element minOccurs="0" name="Contractor_CustomFieldDecimalValue2_Item2" type="xs:decimal"/>
            <xs:element minOccurs="0" name="Contractor_CustomFieldDecimalValue2_Item3" type="xs:decimal"/>
            <xs:element minOccurs="0" name="Contractor_CustomFieldDecimalValue2_Item4" type="xs:decimal"/>
            <xs:element minOccurs="0" name="Contractor_CustomFieldDecimalValue2_Item5" type="xs:decimal"/>
            <xs:element minOccurs="0" name="Contractor_CustomFieldDecimalValue2_Item6" type="xs:decimal"/>
            <xs:element minOccurs="0" name="Contractor_CustomFieldDecimalValue2_Item7" type="xs:decimal"/>
            <xs:element minOccurs="0" name="Contractor_CustomFieldDecimalValue2_Item8" type="xs:decimal"/>
            <xs:element minOccurs="0" name="Contractor_CustomFieldDecimalValue2_Item9" type="xs:decimal"/>
            <xs:element minOccurs="0" name="Contractor_CustomFieldDecimalValue2_Item10" type="xs:decimal"/>
            <xs:element minOccurs="0" name="Contractor_CustomFieldDecimalValue3_Item1" type="xs:decimal"/>
            <xs:element minOccurs="0" name="Contractor_CustomFieldDecimalValue3_Item2" type="xs:decimal"/>
            <xs:element minOccurs="0" name="Contractor_CustomFieldDecimalValue3_Item3" type="xs:decimal"/>
            <xs:element minOccurs="0" name="Contractor_CustomFieldDecimalValue3_Item4" type="xs:decimal"/>
            <xs:element minOccurs="0" name="Contractor_CustomFieldDecimalValue3_Item5" type="xs:decimal"/>
            <xs:element minOccurs="0" name="Contractor_CustomFieldDecimalValue3_Item6" type="xs:decimal"/>
            <xs:element minOccurs="0" name="Contractor_CustomFieldDecimalValue3_Item7" type="xs:decimal"/>
            <xs:element minOccurs="0" name="Contractor_CustomFieldDecimalValue3_Item8" type="xs:decimal"/>
            <xs:element minOccurs="0" name="Contractor_CustomFieldDecimalValue3_Item9" type="xs:decimal"/>
            <xs:element minOccurs="0" name="Contractor_CustomFieldDecimalValue3_Item10" type="xs:decimal"/>
            <xs:element minOccurs="0" name="Contractor_CustomFieldDecimalValue4_Item1" type="xs:decimal"/>
            <xs:element minOccurs="0" name="Contractor_CustomFieldDecimalValue4_Item2" type="xs:decimal"/>
            <xs:element minOccurs="0" name="Contractor_CustomFieldDecimalValue4_Item3" type="xs:decimal"/>
            <xs:element minOccurs="0" name="Contractor_CustomFieldDecimalValue4_Item4" type="xs:decimal"/>
            <xs:element minOccurs="0" name="Contractor_CustomFieldDecimalValue4_Item5" type="xs:decimal"/>
            <xs:element minOccurs="0" name="Contractor_CustomFieldDecimalValue4_Item6" type="xs:decimal"/>
            <xs:element minOccurs="0" name="Contractor_CustomFieldDecimalValue4_Item7" type="xs:decimal"/>
            <xs:element minOccurs="0" name="Contractor_CustomFieldDecimalValue4_Item8" type="xs:decimal"/>
            <xs:element minOccurs="0" name="Contractor_CustomFieldDecimalValue4_Item9" type="xs:decimal"/>
            <xs:element minOccurs="0" name="Contractor_CustomFieldDecimalValue4_Item10" type="xs:decimal"/>
            <xs:element minOccurs="0" name="Contractor_CustomFieldDecimalValue5_Item1" type="xs:decimal"/>
            <xs:element minOccurs="0" name="Contractor_CustomFieldDecimalValue5_Item2" type="xs:decimal"/>
            <xs:element minOccurs="0" name="Contractor_CustomFieldDecimalValue5_Item3" type="xs:decimal"/>
            <xs:element minOccurs="0" name="Contractor_CustomFieldDecimalValue5_Item4" type="xs:decimal"/>
            <xs:element minOccurs="0" name="Contractor_CustomFieldDecimalValue5_Item5" type="xs:decimal"/>
            <xs:element minOccurs="0" name="Contractor_CustomFieldDecimalValue5_Item6" type="xs:decimal"/>
            <xs:element minOccurs="0" name="Contractor_CustomFieldDecimalValue5_Item7" type="xs:decimal"/>
            <xs:element minOccurs="0" name="Contractor_CustomFieldDecimalValue5_Item8" type="xs:decimal"/>
            <xs:element minOccurs="0" name="Contractor_CustomFieldDecimalValue5_Item9" type="xs:decimal"/>
            <xs:element minOccurs="0" name="Contractor_CustomFieldDecimalValue5_Item10" type="xs:decimal"/>
            <xs:element minOccurs="0" name="Contractor_CustomFieldNumericValue1_Item1" type="xs:decimal"/>
            <xs:element minOccurs="0" name="Contractor_CustomFieldNumericValue1_Item2" type="xs:decimal"/>
            <xs:element minOccurs="0" name="Contractor_CustomFieldNumericValue1_Item3" type="xs:decimal"/>
            <xs:element minOccurs="0" name="Contractor_CustomFieldNumericValue1_Item4" type="xs:decimal"/>
            <xs:element minOccurs="0" name="Contractor_CustomFieldNumericValue1_Item5" type="xs:decimal"/>
            <xs:element minOccurs="0" name="Contractor_CustomFieldNumericValue1_Item6" type="xs:decimal"/>
            <xs:element minOccurs="0" name="Contractor_CustomFieldNumericValue1_Item7" type="xs:decimal"/>
            <xs:element minOccurs="0" name="Contractor_CustomFieldNumericValue1_Item8" type="xs:decimal"/>
            <xs:element minOccurs="0" name="Contractor_CustomFieldNumericValue1_Item9" type="xs:decimal"/>
            <xs:element minOccurs="0" name="Contractor_CustomFieldNumericValue1_Item10" type="xs:decimal"/>
            <xs:element minOccurs="0" name="Contractor_CustomFieldNumericValue2_Item1" type="xs:decimal"/>
            <xs:element minOccurs="0" name="Contractor_CustomFieldNumericValue2_Item2" type="xs:decimal"/>
            <xs:element minOccurs="0" name="Contractor_CustomFieldNumericValue2_Item3" type="xs:decimal"/>
            <xs:element minOccurs="0" name="Contractor_CustomFieldNumericValue2_Item4" type="xs:decimal"/>
            <xs:element minOccurs="0" name="Contractor_CustomFieldNumericValue2_Item5" type="xs:decimal"/>
            <xs:element minOccurs="0" name="Contractor_CustomFieldNumericValue2_Item6" type="xs:decimal"/>
            <xs:element minOccurs="0" name="Contractor_CustomFieldNumericValue2_Item7" type="xs:decimal"/>
            <xs:element minOccurs="0" name="Contractor_CustomFieldNumericValue2_Item8" type="xs:decimal"/>
            <xs:element minOccurs="0" name="Contractor_CustomFieldNumericValue2_Item9" type="xs:decimal"/>
            <xs:element minOccurs="0" name="Contractor_CustomFieldNumericValue2_Item10" type="xs:decimal"/>
            <xs:element minOccurs="0" name="Contractor_CustomFieldNumericValue3_Item1" type="xs:decimal"/>
            <xs:element minOccurs="0" name="Contractor_CustomFieldNumericValue3_Item2" type="xs:decimal"/>
            <xs:element minOccurs="0" name="Contractor_CustomFieldNumericValue3_Item3" type="xs:decimal"/>
            <xs:element minOccurs="0" name="Contractor_CustomFieldNumericValue3_Item4" type="xs:decimal"/>
            <xs:element minOccurs="0" name="Contractor_CustomFieldNumericValue3_Item5" type="xs:decimal"/>
            <xs:element minOccurs="0" name="Contractor_CustomFieldNumericValue3_Item6" type="xs:decimal"/>
            <xs:element minOccurs="0" name="Contractor_CustomFieldNumericValue3_Item7" type="xs:decimal"/>
            <xs:element minOccurs="0" name="Contractor_CustomFieldNumericValue3_Item8" type="xs:decimal"/>
            <xs:element minOccurs="0" name="Contractor_CustomFieldNumericValue3_Item9" type="xs:decimal"/>
            <xs:element minOccurs="0" name="Contractor_CustomFieldNumericValue3_Item10" type="xs:decimal"/>
            <xs:element minOccurs="0" name="Contractor_CustomFieldNumericValue4_Item1" type="xs:decimal"/>
            <xs:element minOccurs="0" name="Contractor_CustomFieldNumericValue4_Item2" type="xs:decimal"/>
            <xs:element minOccurs="0" name="Contractor_CustomFieldNumericValue4_Item3" type="xs:decimal"/>
            <xs:element minOccurs="0" name="Contractor_CustomFieldNumericValue4_Item4" type="xs:decimal"/>
            <xs:element minOccurs="0" name="Contractor_CustomFieldNumericValue4_Item5" type="xs:decimal"/>
            <xs:element minOccurs="0" name="Contractor_CustomFieldNumericValue4_Item6" type="xs:decimal"/>
            <xs:element minOccurs="0" name="Contractor_CustomFieldNumericValue4_Item7" type="xs:decimal"/>
            <xs:element minOccurs="0" name="Contractor_CustomFieldNumericValue4_Item8" type="xs:decimal"/>
            <xs:element minOccurs="0" name="Contractor_CustomFieldNumericValue4_Item9" type="xs:decimal"/>
            <xs:element minOccurs="0" name="Contractor_CustomFieldNumericValue4_Item10" type="xs:decimal"/>
            <xs:element minOccurs="0" name="Contractor_CustomFieldNumericValue5_Item1" type="xs:decimal"/>
            <xs:element minOccurs="0" name="Contractor_CustomFieldNumericValue5_Item2" type="xs:decimal"/>
            <xs:element minOccurs="0" name="Contractor_CustomFieldNumericValue5_Item3" type="xs:decimal"/>
            <xs:element minOccurs="0" name="Contractor_CustomFieldNumericValue5_Item4" type="xs:decimal"/>
            <xs:element minOccurs="0" name="Contractor_CustomFieldNumericValue5_Item5" type="xs:decimal"/>
            <xs:element minOccurs="0" name="Contractor_CustomFieldNumericValue5_Item6" type="xs:decimal"/>
            <xs:element minOccurs="0" name="Contractor_CustomFieldNumericValue5_Item7" type="xs:decimal"/>
            <xs:element minOccurs="0" name="Contractor_CustomFieldNumericValue5_Item8" type="xs:decimal"/>
            <xs:element minOccurs="0" name="Contractor_CustomFieldNumericValue5_Item9" type="xs:decimal"/>
            <xs:element minOccurs="0" name="Contractor_CustomFieldNumericValue5_Item10" type="xs:decimal"/>
            <xs:element minOccurs="0" name="Contractor_CustomFieldTextValue1_Item1" type="xs:string"/>
            <xs:element minOccurs="0" name="Contractor_CustomFieldTextValue1_Item2" type="xs:string"/>
            <xs:element minOccurs="0" name="Contractor_CustomFieldTextValue1_Item3" type="xs:string"/>
            <xs:element minOccurs="0" name="Contractor_CustomFieldTextValue1_Item4" type="xs:string"/>
            <xs:element minOccurs="0" name="Contractor_CustomFieldTextValue1_Item5" type="xs:string"/>
            <xs:element minOccurs="0" name="Contractor_CustomFieldTextValue1_Item6" type="xs:string"/>
            <xs:element minOccurs="0" name="Contractor_CustomFieldTextValue1_Item7" type="xs:string"/>
            <xs:element minOccurs="0" name="Contractor_CustomFieldTextValue1_Item8" type="xs:string"/>
            <xs:element minOccurs="0" name="Contractor_CustomFieldTextValue1_Item9" type="xs:string"/>
            <xs:element minOccurs="0" name="Contractor_CustomFieldTextValue1_Item10" type="xs:string"/>
            <xs:element minOccurs="0" name="Contractor_CustomFieldTextValue10_Item1" type="xs:string"/>
            <xs:element minOccurs="0" name="Contractor_CustomFieldTextValue10_Item2" type="xs:string"/>
            <xs:element minOccurs="0" name="Contractor_CustomFieldTextValue10_Item3" type="xs:string"/>
            <xs:element minOccurs="0" name="Contractor_CustomFieldTextValue10_Item4" type="xs:string"/>
            <xs:element minOccurs="0" name="Contractor_CustomFieldTextValue10_Item5" type="xs:string"/>
            <xs:element minOccurs="0" name="Contractor_CustomFieldTextValue10_Item6" type="xs:string"/>
            <xs:element minOccurs="0" name="Contractor_CustomFieldTextValue10_Item7" type="xs:string"/>
            <xs:element minOccurs="0" name="Contractor_CustomFieldTextValue10_Item8" type="xs:string"/>
            <xs:element minOccurs="0" name="Contractor_CustomFieldTextValue10_Item9" type="xs:string"/>
            <xs:element minOccurs="0" name="Contractor_CustomFieldTextValue10_Item10" type="xs:string"/>
            <xs:element minOccurs="0" name="Contractor_CustomFieldTextValue11_Item1" type="xs:string"/>
            <xs:element minOccurs="0" name="Contractor_CustomFieldTextValue11_Item2" type="xs:string"/>
            <xs:element minOccurs="0" name="Contractor_CustomFieldTextValue11_Item3" type="xs:string"/>
            <xs:element minOccurs="0" name="Contractor_CustomFieldTextValue11_Item4" type="xs:string"/>
            <xs:element minOccurs="0" name="Contractor_CustomFieldTextValue11_Item5" type="xs:string"/>
            <xs:element minOccurs="0" name="Contractor_CustomFieldTextValue11_Item6" type="xs:string"/>
            <xs:element minOccurs="0" name="Contractor_CustomFieldTextValue11_Item7" type="xs:string"/>
            <xs:element minOccurs="0" name="Contractor_CustomFieldTextValue11_Item8" type="xs:string"/>
            <xs:element minOccurs="0" name="Contractor_CustomFieldTextValue11_Item9" type="xs:string"/>
            <xs:element minOccurs="0" name="Contractor_CustomFieldTextValue11_Item10" type="xs:string"/>
            <xs:element minOccurs="0" name="Contractor_CustomFieldTextValue12_Item1" type="xs:string"/>
            <xs:element minOccurs="0" name="Contractor_CustomFieldTextValue12_Item2" type="xs:string"/>
            <xs:element minOccurs="0" name="Contractor_CustomFieldTextValue12_Item3" type="xs:string"/>
            <xs:element minOccurs="0" name="Contractor_CustomFieldTextValue12_Item4" type="xs:string"/>
            <xs:element minOccurs="0" name="Contractor_CustomFieldTextValue12_Item5" type="xs:string"/>
            <xs:element minOccurs="0" name="Contractor_CustomFieldTextValue12_Item6" type="xs:string"/>
            <xs:element minOccurs="0" name="Contractor_CustomFieldTextValue12_Item7" type="xs:string"/>
            <xs:element minOccurs="0" name="Contractor_CustomFieldTextValue12_Item8" type="xs:string"/>
            <xs:element minOccurs="0" name="Contractor_CustomFieldTextValue12_Item9" type="xs:string"/>
            <xs:element minOccurs="0" name="Contractor_CustomFieldTextValue12_Item10" type="xs:string"/>
            <xs:element minOccurs="0" name="Contractor_CustomFieldTextValue13_Item1" type="xs:string"/>
            <xs:element minOccurs="0" name="Contractor_CustomFieldTextValue13_Item2" type="xs:string"/>
            <xs:element minOccurs="0" name="Contractor_CustomFieldTextValue13_Item3" type="xs:string"/>
            <xs:element minOccurs="0" name="Contractor_CustomFieldTextValue13_Item4" type="xs:string"/>
            <xs:element minOccurs="0" name="Contractor_CustomFieldTextValue13_Item5" type="xs:string"/>
            <xs:element minOccurs="0" name="Contractor_CustomFieldTextValue13_Item6" type="xs:string"/>
            <xs:element minOccurs="0" name="Contractor_CustomFieldTextValue13_Item7" type="xs:string"/>
            <xs:element minOccurs="0" name="Contractor_CustomFieldTextValue13_Item8" type="xs:string"/>
            <xs:element minOccurs="0" name="Contractor_CustomFieldTextValue13_Item9" type="xs:string"/>
            <xs:element minOccurs="0" name="Contractor_CustomFieldTextValue13_Item10" type="xs:string"/>
            <xs:element minOccurs="0" name="Contractor_CustomFieldTextValue14_Item1" type="xs:string"/>
            <xs:element minOccurs="0" name="Contractor_CustomFieldTextValue14_Item2" type="xs:string"/>
            <xs:element minOccurs="0" name="Contractor_CustomFieldTextValue14_Item3" type="xs:string"/>
            <xs:element minOccurs="0" name="Contractor_CustomFieldTextValue14_Item4" type="xs:string"/>
            <xs:element minOccurs="0" name="Contractor_CustomFieldTextValue14_Item5" type="xs:string"/>
            <xs:element minOccurs="0" name="Contractor_CustomFieldTextValue14_Item6" type="xs:string"/>
            <xs:element minOccurs="0" name="Contractor_CustomFieldTextValue14_Item7" type="xs:string"/>
            <xs:element minOccurs="0" name="Contractor_CustomFieldTextValue14_Item8" type="xs:string"/>
            <xs:element minOccurs="0" name="Contractor_CustomFieldTextValue14_Item9" type="xs:string"/>
            <xs:element minOccurs="0" name="Contractor_CustomFieldTextValue14_Item10" type="xs:string"/>
            <xs:element minOccurs="0" name="Contractor_CustomFieldTextValue15_Item1" type="xs:string"/>
            <xs:element minOccurs="0" name="Contractor_CustomFieldTextValue15_Item2" type="xs:string"/>
            <xs:element minOccurs="0" name="Contractor_CustomFieldTextValue15_Item3" type="xs:string"/>
            <xs:element minOccurs="0" name="Contractor_CustomFieldTextValue15_Item4" type="xs:string"/>
            <xs:element minOccurs="0" name="Contractor_CustomFieldTextValue15_Item5" type="xs:string"/>
            <xs:element minOccurs="0" name="Contractor_CustomFieldTextValue15_Item6" type="xs:string"/>
            <xs:element minOccurs="0" name="Contractor_CustomFieldTextValue15_Item7" type="xs:string"/>
            <xs:element minOccurs="0" name="Contractor_CustomFieldTextValue15_Item8" type="xs:string"/>
            <xs:element minOccurs="0" name="Contractor_CustomFieldTextValue15_Item9" type="xs:string"/>
            <xs:element minOccurs="0" name="Contractor_CustomFieldTextValue15_Item10" type="xs:string"/>
            <xs:element minOccurs="0" name="Contractor_CustomFieldTextValue2_Item1" type="xs:string"/>
            <xs:element minOccurs="0" name="Contractor_CustomFieldTextValue2_Item2" type="xs:string"/>
            <xs:element minOccurs="0" name="Contractor_CustomFieldTextValue2_Item3" type="xs:string"/>
            <xs:element minOccurs="0" name="Contractor_CustomFieldTextValue2_Item4" type="xs:string"/>
            <xs:element minOccurs="0" name="Contractor_CustomFieldTextValue2_Item5" type="xs:string"/>
            <xs:element minOccurs="0" name="Contractor_CustomFieldTextValue2_Item6" type="xs:string"/>
            <xs:element minOccurs="0" name="Contractor_CustomFieldTextValue2_Item7" type="xs:string"/>
            <xs:element minOccurs="0" name="Contractor_CustomFieldTextValue2_Item8" type="xs:string"/>
            <xs:element minOccurs="0" name="Contractor_CustomFieldTextValue2_Item9" type="xs:string"/>
            <xs:element minOccurs="0" name="Contractor_CustomFieldTextValue2_Item10" type="xs:string"/>
            <xs:element minOccurs="0" name="Contractor_CustomFieldTextValue3_Item1" type="xs:string"/>
            <xs:element minOccurs="0" name="Contractor_CustomFieldTextValue3_Item2" type="xs:string"/>
            <xs:element minOccurs="0" name="Contractor_CustomFieldTextValue3_Item3" type="xs:string"/>
            <xs:element minOccurs="0" name="Contractor_CustomFieldTextValue3_Item4" type="xs:string"/>
            <xs:element minOccurs="0" name="Contractor_CustomFieldTextValue3_Item5" type="xs:string"/>
            <xs:element minOccurs="0" name="Contractor_CustomFieldTextValue3_Item6" type="xs:string"/>
            <xs:element minOccurs="0" name="Contractor_CustomFieldTextValue3_Item7" type="xs:string"/>
            <xs:element minOccurs="0" name="Contractor_CustomFieldTextValue3_Item8" type="xs:string"/>
            <xs:element minOccurs="0" name="Contractor_CustomFieldTextValue3_Item9" type="xs:string"/>
            <xs:element minOccurs="0" name="Contractor_CustomFieldTextValue3_Item10" type="xs:string"/>
            <xs:element minOccurs="0" name="Contractor_CustomFieldTextValue4_Item1" type="xs:string"/>
            <xs:element minOccurs="0" name="Contractor_CustomFieldTextValue4_Item2" type="xs:string"/>
            <xs:element minOccurs="0" name="Contractor_CustomFieldTextValue4_Item3" type="xs:string"/>
            <xs:element minOccurs="0" name="Contractor_CustomFieldTextValue4_Item4" type="xs:string"/>
            <xs:element minOccurs="0" name="Contractor_CustomFieldTextValue4_Item5" type="xs:string"/>
            <xs:element minOccurs="0" name="Contractor_CustomFieldTextValue4_Item6" type="xs:string"/>
            <xs:element minOccurs="0" name="Contractor_CustomFieldTextValue4_Item7" type="xs:string"/>
            <xs:element minOccurs="0" name="Contractor_CustomFieldTextValue4_Item8" type="xs:string"/>
            <xs:element minOccurs="0" name="Contractor_CustomFieldTextValue4_Item9" type="xs:string"/>
            <xs:element minOccurs="0" name="Contractor_CustomFieldTextValue4_Item10" type="xs:string"/>
            <xs:element minOccurs="0" name="Contractor_CustomFieldTextValue5_Item1" type="xs:string"/>
            <xs:element minOccurs="0" name="Contractor_CustomFieldTextValue5_Item2" type="xs:string"/>
            <xs:element minOccurs="0" name="Contractor_CustomFieldTextValue5_Item3" type="xs:string"/>
            <xs:element minOccurs="0" name="Contractor_CustomFieldTextValue5_Item4" type="xs:string"/>
            <xs:element minOccurs="0" name="Contractor_CustomFieldTextValue5_Item5" type="xs:string"/>
            <xs:element minOccurs="0" name="Contractor_CustomFieldTextValue5_Item6" type="xs:string"/>
            <xs:element minOccurs="0" name="Contractor_CustomFieldTextValue5_Item7" type="xs:string"/>
            <xs:element minOccurs="0" name="Contractor_CustomFieldTextValue5_Item8" type="xs:string"/>
            <xs:element minOccurs="0" name="Contractor_CustomFieldTextValue5_Item9" type="xs:string"/>
            <xs:element minOccurs="0" name="Contractor_CustomFieldTextValue5_Item10" type="xs:string"/>
            <xs:element minOccurs="0" name="Contractor_CustomFieldTextValue6_Item1" type="xs:string"/>
            <xs:element minOccurs="0" name="Contractor_CustomFieldTextValue6_Item2" type="xs:string"/>
            <xs:element minOccurs="0" name="Contractor_CustomFieldTextValue6_Item3" type="xs:string"/>
            <xs:element minOccurs="0" name="Contractor_CustomFieldTextValue6_Item4" type="xs:string"/>
            <xs:element minOccurs="0" name="Contractor_CustomFieldTextValue6_Item5" type="xs:string"/>
            <xs:element minOccurs="0" name="Contractor_CustomFieldTextValue6_Item6" type="xs:string"/>
            <xs:element minOccurs="0" name="Contractor_CustomFieldTextValue6_Item7" type="xs:string"/>
            <xs:element minOccurs="0" name="Contractor_CustomFieldTextValue6_Item8" type="xs:string"/>
            <xs:element minOccurs="0" name="Contractor_CustomFieldTextValue6_Item9" type="xs:string"/>
            <xs:element minOccurs="0" name="Contractor_CustomFieldTextValue6_Item10" type="xs:string"/>
            <xs:element minOccurs="0" name="Contractor_CustomFieldTextValue7_Item1" type="xs:string"/>
            <xs:element minOccurs="0" name="Contractor_CustomFieldTextValue7_Item2" type="xs:string"/>
            <xs:element minOccurs="0" name="Contractor_CustomFieldTextValue7_Item3" type="xs:string"/>
            <xs:element minOccurs="0" name="Contractor_CustomFieldTextValue7_Item4" type="xs:string"/>
            <xs:element minOccurs="0" name="Contractor_CustomFieldTextValue7_Item5" type="xs:string"/>
            <xs:element minOccurs="0" name="Contractor_CustomFieldTextValue7_Item6" type="xs:string"/>
            <xs:element minOccurs="0" name="Contractor_CustomFieldTextValue7_Item7" type="xs:string"/>
            <xs:element minOccurs="0" name="Contractor_CustomFieldTextValue7_Item8" type="xs:string"/>
            <xs:element minOccurs="0" name="Contractor_CustomFieldTextValue7_Item9" type="xs:string"/>
            <xs:element minOccurs="0" name="Contractor_CustomFieldTextValue7_Item10" type="xs:string"/>
            <xs:element minOccurs="0" name="Contractor_CustomFieldTextValue8_Item1" type="xs:string"/>
            <xs:element minOccurs="0" name="Contractor_CustomFieldTextValue8_Item2" type="xs:string"/>
            <xs:element minOccurs="0" name="Contractor_CustomFieldTextValue8_Item3" type="xs:string"/>
            <xs:element minOccurs="0" name="Contractor_CustomFieldTextValue8_Item4" type="xs:string"/>
            <xs:element minOccurs="0" name="Contractor_CustomFieldTextValue8_Item5" type="xs:string"/>
            <xs:element minOccurs="0" name="Contractor_CustomFieldTextValue8_Item6" type="xs:string"/>
            <xs:element minOccurs="0" name="Contractor_CustomFieldTextValue8_Item7" type="xs:string"/>
            <xs:element minOccurs="0" name="Contractor_CustomFieldTextValue8_Item8" type="xs:string"/>
            <xs:element minOccurs="0" name="Contractor_CustomFieldTextValue8_Item9" type="xs:string"/>
            <xs:element minOccurs="0" name="Contractor_CustomFieldTextValue8_Item10" type="xs:string"/>
            <xs:element minOccurs="0" name="Contractor_CustomFieldTextValue9_Item1" type="xs:string"/>
            <xs:element minOccurs="0" name="Contractor_CustomFieldTextValue9_Item2" type="xs:string"/>
            <xs:element minOccurs="0" name="Contractor_CustomFieldTextValue9_Item3" type="xs:string"/>
            <xs:element minOccurs="0" name="Contractor_CustomFieldTextValue9_Item4" type="xs:string"/>
            <xs:element minOccurs="0" name="Contractor_CustomFieldTextValue9_Item5" type="xs:string"/>
            <xs:element minOccurs="0" name="Contractor_CustomFieldTextValue9_Item6" type="xs:string"/>
            <xs:element minOccurs="0" name="Contractor_CustomFieldTextValue9_Item7" type="xs:string"/>
            <xs:element minOccurs="0" name="Contractor_CustomFieldTextValue9_Item8" type="xs:string"/>
            <xs:element minOccurs="0" name="Contractor_CustomFieldTextValue9_Item9" type="xs:string"/>
            <xs:element minOccurs="0" name="Contractor_CustomFieldTextValue9_Item10" type="xs:string"/>
            <xs:element minOccurs="0" name="Contractor_NumberOfContracts_Item1" type="xs:int"/>
            <xs:element minOccurs="0" name="Contractor_NumberOfContracts_Item2" type="xs:int"/>
            <xs:element minOccurs="0" name="Contractor_NumberOfContracts_Item3" type="xs:int"/>
            <xs:element minOccurs="0" name="Contractor_NumberOfContracts_Item4" type="xs:int"/>
            <xs:element minOccurs="0" name="Contractor_NumberOfContracts_Item5" type="xs:int"/>
            <xs:element minOccurs="0" name="Contractor_NumberOfContracts_Item6" type="xs:int"/>
            <xs:element minOccurs="0" name="Contractor_NumberOfContracts_Item7" type="xs:int"/>
            <xs:element minOccurs="0" name="Contractor_NumberOfContracts_Item8" type="xs:int"/>
            <xs:element minOccurs="0" name="Contractor_NumberOfContracts_Item9" type="xs:int"/>
            <xs:element minOccurs="0" name="Contractor_NumberOfContracts_Item10" type="xs:int"/>
            <xs:element minOccurs="0" name="Contractor_PlannedDollars_Item1" type="xs:decimal"/>
            <xs:element minOccurs="0" name="Contractor_PlannedDollars_Item2" type="xs:decimal"/>
            <xs:element minOccurs="0" name="Contractor_PlannedDollars_Item3" type="xs:decimal"/>
            <xs:element minOccurs="0" name="Contractor_PlannedDollars_Item4" type="xs:decimal"/>
            <xs:element minOccurs="0" name="Contractor_PlannedDollars_Item5" type="xs:decimal"/>
            <xs:element minOccurs="0" name="Contractor_PlannedDollars_Item6" type="xs:decimal"/>
            <xs:element minOccurs="0" name="Contractor_PlannedDollars_Item7" type="xs:decimal"/>
            <xs:element minOccurs="0" name="Contractor_PlannedDollars_Item8" type="xs:decimal"/>
            <xs:element minOccurs="0" name="Contractor_PlannedDollars_Item9" type="xs:decimal"/>
            <xs:element minOccurs="0" name="Contractor_PlannedDollars_Item10" type="xs:decimal"/>
            <xs:element minOccurs="0" name="Contractor_PlannedHoursWorked_Item1" type="xs:int"/>
            <xs:element minOccurs="0" name="Contractor_PlannedHoursWorked_Item2" type="xs:int"/>
            <xs:element minOccurs="0" name="Contractor_PlannedHoursWorked_Item3" type="xs:int"/>
            <xs:element minOccurs="0" name="Contractor_PlannedHoursWorked_Item4" type="xs:int"/>
            <xs:element minOccurs="0" name="Contractor_PlannedHoursWorked_Item5" type="xs:int"/>
            <xs:element minOccurs="0" name="Contractor_PlannedHoursWorked_Item6" type="xs:int"/>
            <xs:element minOccurs="0" name="Contractor_PlannedHoursWorked_Item7" type="xs:int"/>
            <xs:element minOccurs="0" name="Contractor_PlannedHoursWorked_Item8" type="xs:int"/>
            <xs:element minOccurs="0" name="Contractor_PlannedHoursWorked_Item9" type="xs:int"/>
            <xs:element minOccurs="0" name="Contractor_PlannedHoursWorked_Item10" type="xs:int"/>
            <xs:element minOccurs="0" name="Contractor_PlannedPercentOfHoursWorked_Item1" type="xs:decimal"/>
            <xs:element minOccurs="0" name="Contractor_PlannedPercentOfHoursWorked_Item2" type="xs:decimal"/>
            <xs:element minOccurs="0" name="Contractor_PlannedPercentOfHoursWorked_Item3" type="xs:decimal"/>
            <xs:element minOccurs="0" name="Contractor_PlannedPercentOfHoursWorked_Item4" type="xs:decimal"/>
            <xs:element minOccurs="0" name="Contractor_PlannedPercentOfHoursWorked_Item5" type="xs:decimal"/>
            <xs:element minOccurs="0" name="Contractor_PlannedPercentOfHoursWorked_Item6" type="xs:decimal"/>
            <xs:element minOccurs="0" name="Contractor_PlannedPercentOfHoursWorked_Item7" type="xs:decimal"/>
            <xs:element minOccurs="0" name="Contractor_PlannedPercentOfHoursWorked_Item8" type="xs:decimal"/>
            <xs:element minOccurs="0" name="Contractor_PlannedPercentOfHoursWorked_Item9" type="xs:decimal"/>
            <xs:element minOccurs="0" name="Contractor_PlannedPercentOfHoursWorked_Item10" type="xs:decimal"/>
            <xs:element minOccurs="0" name="DevCostsAcquisitionCosts_AcquisitionCostsCustomField1" type="xs:decimal"/>
            <xs:element minOccurs="0" name="DevCostsAcquisitionCosts_AcquisitionCostsCustomField130_x0025_PV" type="xs:decimal"/>
            <xs:element minOccurs="0" name="DevCostsAcquisitionCosts_AcquisitionCostsCustomField170_x0025_PV" type="xs:decimal"/>
            <xs:element minOccurs="0" name="DevCostsAcquisitionCosts_AcquisitionCostsCustomField1DisbursedToDate" type="xs:decimal"/>
            <xs:element minOccurs="0" name="DevCostsAcquisitionCosts_AcquisitionCostsCustomField1PerUnit" type="xs:decimal"/>
            <xs:element minOccurs="0" name="DevCostsAcquisitionCosts_AcquisitionCostsCustomField2" type="xs:decimal"/>
            <xs:element minOccurs="0" name="DevCostsAcquisitionCosts_AcquisitionCostsCustomField230_x0025_PV" type="xs:decimal"/>
            <xs:element minOccurs="0" name="DevCostsAcquisitionCosts_AcquisitionCostsCustomField270_x0025_PV" type="xs:decimal"/>
            <xs:element minOccurs="0" name="DevCostsAcquisitionCosts_AcquisitionCostsCustomField2DisbursedToDate" type="xs:decimal"/>
            <xs:element minOccurs="0" name="DevCostsAcquisitionCosts_AcquisitionCostsCustomField2PerUnit" type="xs:decimal"/>
            <xs:element minOccurs="0" name="DevCostsAcquisitionCosts_AcquisitionCostsCustomField3" type="xs:decimal"/>
            <xs:element minOccurs="0" name="DevCostsAcquisitionCosts_AcquisitionCostsCustomField330_x0025_PV" type="xs:decimal"/>
            <xs:element minOccurs="0" name="DevCostsAcquisitionCosts_AcquisitionCostsCustomField370_x0025_PV" type="xs:decimal"/>
            <xs:element minOccurs="0" name="DevCostsAcquisitionCosts_AcquisitionCostsCustomField3DisbursedToDate" type="xs:decimal"/>
            <xs:element minOccurs="0" name="DevCostsAcquisitionCosts_AcquisitionCostsCustomField3PerUnit" type="xs:decimal"/>
            <xs:element minOccurs="0" name="DevCostsAcquisitionCosts_ExistingStructures" type="xs:decimal"/>
            <xs:element minOccurs="0" name="DevCostsAcquisitionCosts_ExistingStructures30_x0025_PV" type="xs:decimal"/>
            <xs:element minOccurs="0" name="DevCostsAcquisitionCosts_ExistingStructures70_x0025_PV" type="xs:decimal"/>
            <xs:element minOccurs="0" name="DevCostsAcquisitionCosts_ExistingStructuresDisbursedToDate" type="xs:decimal"/>
            <xs:element minOccurs="0" name="DevCostsAcquisitionCosts_ExistingStructuresPerUnit" type="xs:decimal"/>
            <xs:element minOccurs="0" name="DevCostsAcquisitionCosts_Land" type="xs:decimal"/>
            <xs:element minOccurs="0" name="DevCostsAcquisitionCosts_Land30_x0025_PV" type="xs:decimal"/>
            <xs:element minOccurs="0" name="DevCostsAcquisitionCosts_Land70_x0025_PV" type="xs:decimal"/>
            <xs:element minOccurs="0" name="DevCostsAcquisitionCosts_LandDisbursedToDate" type="xs:decimal"/>
            <xs:element minOccurs="0" name="DevCostsAcquisitionCosts_LandPerUnit" type="xs:decimal"/>
            <xs:element minOccurs="0" name="DevCostsAcquisitionCosts_OtherAcquisitionCosts" type="xs:decimal"/>
            <xs:element minOccurs="0" name="DevCostsAcquisitionCosts_OtherAcquisitionCosts30_x0025_PV" type="xs:decimal"/>
            <xs:element minOccurs="0" name="DevCostsAcquisitionCosts_OtherAcquisitionCosts70_x0025_PV" type="xs:decimal"/>
            <xs:element minOccurs="0" name="DevCostsAcquisitionCosts_OtherAcquisitionCostsDisbursedToDate" type="xs:decimal"/>
            <xs:element minOccurs="0" name="DevCostsAcquisitionCosts_OtherAcquisitionCostsPerUnit" type="xs:decimal"/>
            <xs:element minOccurs="0" name="DevCostsConstInterimCosts_ConstructionInsurance" type="xs:decimal"/>
            <xs:element minOccurs="0" name="DevCostsConstInterimCosts_ConstructionInsurance30_x0025_PV" type="xs:decimal"/>
            <xs:element minOccurs="0" name="DevCostsConstInterimCosts_ConstructionInsurance70_x0025_PV" type="xs:decimal"/>
            <xs:element minOccurs="0" name="DevCostsConstInterimCosts_ConstructionInsuranceDisbursedToDate" type="xs:decimal"/>
            <xs:element minOccurs="0" name="DevCostsConstInterimCosts_ConstructionInsurancesPerUnit" type="xs:decimal"/>
            <xs:element minOccurs="0" name="DevCostsConstInterimCosts_ConstructionInterimCostsCustomField1" type="xs:decimal"/>
            <xs:element minOccurs="0" name="DevCostsConstInterimCosts_ConstructionInterimCostsCustomField130_x0025_PV" type="xs:decimal"/>
            <xs:element minOccurs="0" name="DevCostsConstInterimCosts_ConstructionInterimCostsCustomField170_x0025_PV" type="xs:decimal"/>
            <xs:element minOccurs="0" name="DevCostsConstInterimCosts_ConstructionInterimCostsCustomField1DisbursedToDate" type="xs:decimal"/>
            <xs:element minOccurs="0" name="DevCostsConstInterimCosts_ConstructionInterimCostsCustomField1PerUnit" type="xs:decimal"/>
            <xs:element minOccurs="0" name="DevCostsConstInterimCosts_ConstructionInterimCostsCustomField2" type="xs:decimal"/>
            <xs:element minOccurs="0" name="DevCostsConstInterimCosts_ConstructionInterimCostsCustomField230_x0025_PV" type="xs:decimal"/>
            <xs:element minOccurs="0" name="DevCostsConstInterimCosts_ConstructionInterimCostsCustomField270_x0025_PV" type="xs:decimal"/>
            <xs:element minOccurs="0" name="DevCostsConstInterimCosts_ConstructionInterimCostsCustomField2DisbursedToDate" type="xs:decimal"/>
            <xs:element minOccurs="0" name="DevCostsConstInterimCosts_ConstructionInterimCostsCustomField2PerUnit" type="xs:decimal"/>
            <xs:element minOccurs="0" name="DevCostsConstInterimCosts_ConstructionInterimCostsCustomField3" type="xs:decimal"/>
            <xs:element minOccurs="0" name="DevCostsConstInterimCosts_ConstructionInterimCostsCustomField330_x0025_PV" type="xs:decimal"/>
            <xs:element minOccurs="0" name="DevCostsConstInterimCosts_ConstructionInterimCostsCustomField370_x0025_PV" type="xs:decimal"/>
            <xs:element minOccurs="0" name="DevCostsConstInterimCosts_ConstructionInterimCostsCustomField3DisbursedToDate" type="xs:decimal"/>
            <xs:element minOccurs="0" name="DevCostsConstInterimCosts_ConstructionInterimCostsCustomField3PerUnit" type="xs:decimal"/>
            <xs:element minOccurs="0" name="DevCostsConstInterimCosts_PerformanceBondPremium" type="xs:decimal"/>
            <xs:element minOccurs="0" name="DevCostsConstInterimCosts_PerformanceBondPremium30_x0025_PV" type="xs:decimal"/>
            <xs:element minOccurs="0" name="DevCostsConstInterimCosts_PerformanceBondPremium70_x0025_PV" type="xs:decimal"/>
            <xs:element minOccurs="0" name="DevCostsConstInterimCosts_PerformanceBondPremiumDisbursedToDate" type="xs:decimal"/>
            <xs:element minOccurs="0" name="DevCostsConstInterimCosts_PerformanceBondPremiumPerUnit" type="xs:decimal"/>
            <xs:element minOccurs="0" name="DevCostsConstInterimCosts_PermittingFees" type="xs:decimal"/>
            <xs:element minOccurs="0" name="DevCostsConstInterimCosts_PermittingFees30_x0025_PV" type="xs:decimal"/>
            <xs:element minOccurs="0" name="DevCostsConstInterimCosts_PermittingFees70_x0025_PV" type="xs:decimal"/>
            <xs:element minOccurs="0" name="DevCostsConstInterimCosts_PermittingFeesDisbursedToDate" type="xs:decimal"/>
            <xs:element minOccurs="0" name="DevCostsConstInterimCosts_PermittingFeesPerUnit" type="xs:decimal"/>
            <xs:element minOccurs="0" name="DevCostsConstInterimCosts_TapFeesandImpactFees" type="xs:decimal"/>
            <xs:element minOccurs="0" name="DevCostsConstInterimCosts_TapFeesandImpactFees30_x0025_PV" type="xs:decimal"/>
            <xs:element minOccurs="0" name="DevCostsConstInterimCosts_TapFeesandImpactFees70_x0025_PV" type="xs:decimal"/>
            <xs:element minOccurs="0" name="DevCostsConstInterimCosts_TapFeesandImpactFeesDisbursedToDate" type="xs:decimal"/>
            <xs:element minOccurs="0" name="DevCostsConstInterimCosts_TapFeesandImpactFeesPerUnit" type="xs:decimal"/>
            <xs:element minOccurs="0" name="DevCostsConstInterimCosts_Taxes" type="xs:decimal"/>
            <xs:element minOccurs="0" name="DevCostsConstInterimCosts_Taxes30_x0025_PV" type="xs:decimal"/>
            <xs:element minOccurs="0" name="DevCostsConstInterimCosts_Taxes70_x0025_PV" type="xs:decimal"/>
            <xs:element minOccurs="0" name="DevCostsConstInterimCosts_TaxesDisbursedToDate" type="xs:decimal"/>
            <xs:element minOccurs="0" name="DevCostsConstInterimCosts_TaxesPerUnit" type="xs:decimal"/>
            <xs:element minOccurs="0" name="DevCostsConstructionFinancing_ConstructionFinancingCustomField1" type="xs:decimal"/>
            <xs:element minOccurs="0" name="DevCostsConstructionFinancing_ConstructionFinancingCustomField130_x0025_PV" type="xs:decimal"/>
            <xs:element minOccurs="0" name="DevCostsConstructionFinancing_ConstructionFinancingCustomField170_x0025_PV" type="xs:decimal"/>
            <xs:element minOccurs="0" name="DevCostsConstructionFinancing_ConstructionFinancingCustomField1DisbursedToDate" type="xs:decimal"/>
            <xs:element minOccurs="0" name="DevCostsConstructionFinancing_ConstructionFinancingCustomField1PerUnit" type="xs:decimal"/>
            <xs:element minOccurs="0" name="DevCostsConstructionFinancing_ConstructionFinancingCustomField2" type="xs:decimal"/>
            <xs:element minOccurs="0" name="DevCostsConstructionFinancing_ConstructionFinancingCustomField230_x0025_PV" type="xs:decimal"/>
            <xs:element minOccurs="0" name="DevCostsConstructionFinancing_ConstructionFinancingCustomField270_x0025_PV" type="xs:decimal"/>
            <xs:element minOccurs="0" name="DevCostsConstructionFinancing_ConstructionFinancingCustomField2DisbursedToDate" type="xs:decimal"/>
            <xs:element minOccurs="0" name="DevCostsConstructionFinancing_ConstructionFinancingCustomField2PerUnit" type="xs:decimal"/>
            <xs:element minOccurs="0" name="DevCostsConstructionFinancing_ConstructionFinancingCustomField3" type="xs:decimal"/>
            <xs:element minOccurs="0" name="DevCostsConstructionFinancing_ConstructionFinancingCustomField330_x0025_PV" type="xs:decimal"/>
            <xs:element minOccurs="0" name="DevCostsConstructionFinancing_ConstructionFinancingCustomField370_x0025_PV" type="xs:decimal"/>
            <xs:element minOccurs="0" name="DevCostsConstructionFinancing_ConstructionFinancingCustomField3DisbursedToDate" type="xs:decimal"/>
            <xs:element minOccurs="0" name="DevCostsConstructionFinancing_ConstructionFinancingCustomField3PerUnit" type="xs:decimal"/>
            <xs:element minOccurs="0" name="DevCostsConstructionFinancing_ConstructionLoanCreditReport" type="xs:decimal"/>
            <xs:element minOccurs="0" name="DevCostsConstructionFinancing_ConstructionLoanCreditReport30_x0025_PV" type="xs:decimal"/>
            <xs:element minOccurs="0" name="DevCostsConstructionFinancing_ConstructionLoanCreditReport70_x0025_PV" type="xs:decimal"/>
            <xs:element minOccurs="0" name="DevCostsConstructionFinancing_ConstructionLoanCreditReportDisbursedToDate" type="xs:decimal"/>
            <xs:element minOccurs="0" name="DevCostsConstructionFinancing_ConstructionLoanCreditReportPerUnit" type="xs:decimal"/>
            <xs:element minOccurs="0" name="DevCostsConstructionFinancing_ConstructionLoanInterestPaid" type="xs:decimal"/>
            <xs:element minOccurs="0" name="DevCostsConstructionFinancing_ConstructionLoanInterestPaid30_x0025_PV" type="xs:decimal"/>
            <xs:element minOccurs="0" name="DevCostsConstructionFinancing_ConstructionLoanInterestPaid70_x0025_PV" type="xs:decimal"/>
            <xs:element minOccurs="0" name="DevCostsConstructionFinancing_ConstructionLoanInterestPaidDisbursedToDate" type="xs:decimal"/>
            <xs:element minOccurs="0" name="DevCostsConstructionFinancing_ConstructionLoanInterestPaidPerUnit" type="xs:decimal"/>
            <xs:element minOccurs="0" name="DevCostsConstructionFinancing_ConstructionLoanLegalFees" type="xs:decimal"/>
            <xs:element minOccurs="0" name="DevCostsConstructionFinancing_ConstructionLoanLegalFees30_x0025_PV" type="xs:decimal"/>
            <xs:element minOccurs="0" name="DevCostsConstructionFinancing_ConstructionLoanLegalFees70_x0025_PV" type="xs:decimal"/>
            <xs:element minOccurs="0" name="DevCostsConstructionFinancing_ConstructionLoanLegalFeesDisbursedToDate" type="xs:decimal"/>
            <xs:element minOccurs="0" name="DevCostsConstructionFinancing_ConstructionLoanLegalFeesPerUnit" type="xs:decimal"/>
            <xs:element minOccurs="0" name="DevCostsConstructionFinancing_ConstructionLoanOriginationFee" type="xs:decimal"/>
            <xs:element minOccurs="0" name="DevCostsConstructionFinancing_ConstructionLoanOriginationFee30_x0025_PV" type="xs:decimal"/>
            <xs:element minOccurs="0" name="DevCostsConstructionFinancing_ConstructionLoanOriginationFee70_x0025_PV" type="xs:decimal"/>
            <xs:element minOccurs="0" name="DevCostsConstructionFinancing_ConstructionLoanOriginationFeeDisbursedToDate" type="xs:decimal"/>
            <xs:element minOccurs="0" name="DevCostsConstructionFinancing_ConstructionLoanOriginationFeePerUnit" type="xs:decimal"/>
            <xs:element minOccurs="0" name="DevCostsConstructionFinancing_InspectionFees" type="xs:decimal"/>
            <xs:element minOccurs="0" name="DevCostsConstructionFinancing_InspectionFees30_x0025_PV" type="xs:decimal"/>
            <xs:element minOccurs="0" name="DevCostsConstructionFinancing_InspectionFees70_x0025_PV" type="xs:decimal"/>
            <xs:element minOccurs="0" name="DevCostsConstructionFinancing_InspectionFeesDisbursedToDate" type="xs:decimal"/>
            <xs:element minOccurs="0" name="DevCostsConstructionFinancing_InspectionFeesPerUnit" type="xs:decimal"/>
            <xs:element minOccurs="0" name="DevCostsConstructionFinancing_OtherInterimFinancingCosts" type="xs:decimal"/>
            <xs:element minOccurs="0" name="DevCostsConstructionFinancing_OtherInterimFinancingCosts30_x0025_PV" type="xs:decimal"/>
            <xs:element minOccurs="0" name="DevCostsConstructionFinancing_OtherInterimFinancingCosts70_x0025_PV" type="xs:decimal"/>
            <xs:element minOccurs="0" name="DevCostsConstructionFinancing_OtherInterimFinancingCostsDisbursedToDate" type="xs:decimal"/>
            <xs:element minOccurs="0" name="DevCostsConstructionFinancing_OtherInterimFinancingCostsPerUnit" type="xs:decimal"/>
            <xs:element minOccurs="0" name="DevCostsConstructionFinancing_TitleandRecordingCostsForConstructionLoan" type="xs:decimal"/>
            <xs:element minOccurs="0" name="DevCostsConstructionFinancing_TitleandRecordingCostsForConstructionLoan30_x0025_PV" type="xs:decimal"/>
            <xs:element minOccurs="0" name="DevCostsConstructionFinancing_TitleandRecordingCostsForConstructionLoan70_x0025_PV" type="xs:decimal"/>
            <xs:element minOccurs="0" name="DevCostsConstructionFinancing_TitleandRecordingCostsForConstructionLoanDisbursedToDate" type="xs:decimal"/>
            <xs:element minOccurs="0" name="DevCostsConstructionFinancing_TitleandRecordingCostsForConstructionLoanPerUnit" type="xs:decimal"/>
            <xs:element minOccurs="0" name="DevCostsConstructionRehabCosts_AccessoryStructures" type="xs:decimal"/>
            <xs:element minOccurs="0" name="DevCostsConstructionRehabCosts_AccessoryStructures30_x0025_PV" type="xs:decimal"/>
            <xs:element minOccurs="0" name="DevCostsConstructionRehabCosts_AccessoryStructures70_x0025_PV" type="xs:decimal"/>
            <xs:element minOccurs="0" name="DevCostsConstructionRehabCosts_AccessoryStructuresDisbursedToDate" type="xs:decimal"/>
            <xs:element minOccurs="0" name="DevCostsConstructionRehabCosts_AccessoryStructuresPerUnit" type="xs:decimal"/>
            <xs:element minOccurs="0" name="DevCostsConstructionRehabCosts_ConstructionContingency" type="xs:decimal"/>
            <xs:element minOccurs="0" name="DevCostsConstructionRehabCosts_ConstructionContingency30_x0025_PV" type="xs:decimal"/>
            <xs:element minOccurs="0" name="DevCostsConstructionRehabCosts_ConstructionContingency70_x0025_PV" type="xs:decimal"/>
            <xs:element minOccurs="0" name="DevCostsConstructionRehabCosts_ConstructionContingencyDisbursedToDate" type="xs:decimal"/>
            <xs:element minOccurs="0" name="DevCostsConstructionRehabCosts_ConstructionContingencyPerUnit" type="xs:decimal"/>
            <xs:element minOccurs="0" name="DevCostsConstructionRehabCosts_ConstructionRehabilitationCostsCustomField1" type="xs:decimal"/>
            <xs:element minOccurs="0" name="DevCostsConstructionRehabCosts_ConstructionRehabilitationCostsCustomField130_x0025_PV" type="xs:decimal"/>
            <xs:element minOccurs="0" name="DevCostsConstructionRehabCosts_ConstructionRehabilitationCostsCustomField170_x0025_PV" type="xs:decimal"/>
            <xs:element minOccurs="0" name="DevCostsConstructionRehabCosts_ConstructionRehabilitationCostsCustomField1DisbursedToDate" type="xs:decimal"/>
            <xs:element minOccurs="0" name="DevCostsConstructionRehabCosts_ConstructionRehabilitationCostsCustomField1PerUnit" type="xs:decimal"/>
            <xs:element minOccurs="0" name="DevCostsConstructionRehabCosts_ConstructionRehabilitationCostsCustomField2" type="xs:decimal"/>
            <xs:element minOccurs="0" name="DevCostsConstructionRehabCosts_ConstructionRehabilitationCostsCustomField230_x0025_PV" type="xs:decimal"/>
            <xs:element minOccurs="0" name="DevCostsConstructionRehabCosts_ConstructionRehabilitationCostsCustomField270_x0025_PV" type="xs:decimal"/>
            <xs:element minOccurs="0" name="DevCostsConstructionRehabCosts_ConstructionRehabilitationCostsCustomField2DisbursedToDate" type="xs:decimal"/>
            <xs:element minOccurs="0" name="DevCostsConstructionRehabCosts_ConstructionRehabilitationCostsCustomField2PerUnit" type="xs:decimal"/>
            <xs:element minOccurs="0" name="DevCostsConstructionRehabCosts_ConstructionRehabilitationCostsCustomField3" type="xs:decimal"/>
            <xs:element minOccurs="0" name="DevCostsConstructionRehabCosts_ConstructionRehabilitationCostsCustomField330_x0025_PV" type="xs:decimal"/>
            <xs:element minOccurs="0" name="DevCostsConstructionRehabCosts_ConstructionRehabilitationCostsCustomField370_x0025_PV" type="xs:decimal"/>
            <xs:element minOccurs="0" name="DevCostsConstructionRehabCosts_ConstructionRehabilitationCostsCustomField3DisbursedToDate" type="xs:decimal"/>
            <xs:element minOccurs="0" name="DevCostsConstructionRehabCosts_ConstructionRehabilitationCostsCustomField3PerUnit" type="xs:decimal"/>
            <xs:element minOccurs="0" name="DevCostsConstructionRehabCosts_FurnishingAppliances" type="xs:decimal"/>
            <xs:element minOccurs="0" name="DevCostsConstructionRehabCosts_FurnishingAppliances30_x0025_PV" type="xs:decimal"/>
            <xs:element minOccurs="0" name="DevCostsConstructionRehabCosts_FurnishingAppliances70_x0025_PV" type="xs:decimal"/>
            <xs:element minOccurs="0" name="DevCostsConstructionRehabCosts_FurnishingAppliancesDisbursedToDate" type="xs:decimal"/>
            <xs:element minOccurs="0" name="DevCostsConstructionRehabCosts_FurnishingAppliancesPerUnit" type="xs:decimal"/>
            <xs:element minOccurs="0" name="DevCostsConstructionRehabCosts_NewConstruction" type="xs:decimal"/>
            <xs:element minOccurs="0" name="DevCostsConstructionRehabCosts_NewConstruction30_x0025_PV" type="xs:decimal"/>
            <xs:element minOccurs="0" name="DevCostsConstructionRehabCosts_NewConstruction70_x0025_PV" type="xs:decimal"/>
            <xs:element minOccurs="0" name="DevCostsConstructionRehabCosts_NewConstructionDisbursedToDate" type="xs:decimal"/>
            <xs:element minOccurs="0" name="DevCostsConstructionRehabCosts_NewConstructionPerUnit" type="xs:decimal"/>
            <xs:element minOccurs="0" name="DevCostsConstructionRehabCosts_OtherConstructionRehabilitationCosts" type="xs:decimal"/>
            <xs:element minOccurs="0" name="DevCostsConstructionRehabCosts_OtherConstructionRehabilitationCosts30_x0025_PV" type="xs:decimal"/>
            <xs:element minOccurs="0" name="DevCostsConstructionRehabCosts_OtherConstructionRehabilitationCosts70_x0025_PV" type="xs:decimal"/>
            <xs:element minOccurs="0" name="DevCostsConstructionRehabCosts_OtherConstructionRehabilitationCostsDisbursedToDate" type="xs:decimal"/>
            <xs:element minOccurs="0" name="DevCostsConstructionRehabCosts_OtherConstructionRehabilitationCostsPerUnit" type="xs:decimal"/>
            <xs:element minOccurs="0" name="DevCostsConstructionRehabCosts_Rehabilitation" type="xs:decimal"/>
            <xs:element minOccurs="0" name="DevCostsConstructionRehabCosts_Rehabilitation30_x0025_PV" type="xs:decimal"/>
            <xs:element minOccurs="0" name="DevCostsConstructionRehabCosts_Rehabilitation70_x0025_PV" type="xs:decimal"/>
            <xs:element minOccurs="0" name="DevCostsConstructionRehabCosts_RehabilitationDisbursedToDate" type="xs:decimal"/>
            <xs:element minOccurs="0" name="DevCostsConstructionRehabCosts_RehabilitationPerUnit" type="xs:decimal"/>
            <xs:element minOccurs="0" name="DevCostsDeveloperFees_DeveloperOverhead" type="xs:decimal"/>
            <xs:element minOccurs="0" name="DevCostsDeveloperFees_DeveloperOverhead30_x0025_PV" type="xs:decimal"/>
            <xs:element minOccurs="0" name="DevCostsDeveloperFees_DeveloperOverhead70_x0025_PV" type="xs:decimal"/>
            <xs:element minOccurs="0" name="DevCostsDeveloperFees_DeveloperOverheadDisbursedToDate" type="xs:decimal"/>
            <xs:element minOccurs="0" name="DevCostsDeveloperFees_DeveloperOverheadPerUnit" type="xs:decimal"/>
            <xs:element minOccurs="0" name="DevCostsDeveloperFees_DevelopersFee" type="xs:decimal"/>
            <xs:element minOccurs="0" name="DevCostsDeveloperFees_DevelopersFee30_x0025_PV" type="xs:decimal"/>
            <xs:element minOccurs="0" name="DevCostsDeveloperFees_DevelopersFee70_x0025_PV" type="xs:decimal"/>
            <xs:element minOccurs="0" name="DevCostsDeveloperFees_DevelopersFeeDisbursedToDate" type="xs:decimal"/>
            <xs:element minOccurs="0" name="DevCostsDeveloperFees_DevelopersFeePerUnit" type="xs:decimal"/>
            <xs:element minOccurs="0" name="DevCostsDeveloperFees_DevelopersFeesCustomField1" type="xs:decimal"/>
            <xs:element minOccurs="0" name="DevCostsDeveloperFees_DevelopersFeesCustomField130_x0025_PV" type="xs:decimal"/>
            <xs:element minOccurs="0" name="DevCostsDeveloperFees_DevelopersFeesCustomField170_x0025_PV" type="xs:decimal"/>
            <xs:element minOccurs="0" name="DevCostsDeveloperFees_DevelopersFeesCustomField1DisbursedToDate" type="xs:decimal"/>
            <xs:element minOccurs="0" name="DevCostsDeveloperFees_DevelopersFeesCustomField1PerUnit" type="xs:decimal"/>
            <xs:element minOccurs="0" name="DevCostsDeveloperFees_DevelopersFeesCustomField2" type="xs:decimal"/>
            <xs:element minOccurs="0" name="DevCostsDeveloperFees_DevelopersFeesCustomField230_x0025_PV" type="xs:decimal"/>
            <xs:element minOccurs="0" name="DevCostsDeveloperFees_DevelopersFeesCustomField270_x0025_PV" type="xs:decimal"/>
            <xs:element minOccurs="0" name="DevCostsDeveloperFees_DevelopersFeesCustomField2DisbursedToDate" type="xs:decimal"/>
            <xs:element minOccurs="0" name="DevCostsDeveloperFees_DevelopersFeesCustomField2PerUnit" type="xs:decimal"/>
            <xs:element minOccurs="0" name="DevCostsDeveloperFees_DevelopersFeesCustomField3" type="xs:decimal"/>
            <xs:element minOccurs="0" name="DevCostsDeveloperFees_DevelopersFeesCustomField330_x0025_PV" type="xs:decimal"/>
            <xs:element minOccurs="0" name="DevCostsDeveloperFees_DevelopersFeesCustomField370_x0025_PV" type="xs:decimal"/>
            <xs:element minOccurs="0" name="DevCostsDeveloperFees_DevelopersFeesCustomField3DisbursedToDate" type="xs:decimal"/>
            <xs:element minOccurs="0" name="DevCostsDeveloperFees_DevelopersFeesCustomField3PerUnit" type="xs:decimal"/>
            <xs:element minOccurs="0" name="DevCostsDeveloperFees_ProjectConsultantFees" type="xs:decimal"/>
            <xs:element minOccurs="0" name="DevCostsDeveloperFees_ProjectConsultantFees30_x0025_PV" type="xs:decimal"/>
            <xs:element minOccurs="0" name="DevCostsDeveloperFees_ProjectConsultantFees70_x0025_PV" type="xs:decimal"/>
            <xs:element minOccurs="0" name="DevCostsDeveloperFees_ProjectConsultantFeesDisbursedToDate" type="xs:decimal"/>
            <xs:element minOccurs="0" name="DevCostsDeveloperFees_ProjectConsultantFeesPerUnit" type="xs:decimal"/>
            <xs:element minOccurs="0" name="DevCostsGenReqContractorFees_BuilderProfit" type="xs:decimal"/>
            <xs:element minOccurs="0" name="DevCostsGenReqContractorFees_BuilderProfit30_x0025_PV" type="xs:decimal"/>
            <xs:element minOccurs="0" name="DevCostsGenReqContractorFees_BuilderProfit70_x0025_PV" type="xs:decimal"/>
            <xs:element minOccurs="0" name="DevCostsGenReqContractorFees_BuilderProfitDisbursedToDate" type="xs:decimal"/>
            <xs:element minOccurs="0" name="DevCostsGenReqContractorFees_BuilderProfitPerUnit" type="xs:decimal"/>
            <xs:element minOccurs="0" name="DevCostsGenReqContractorFees_BuildersOverhead" type="xs:decimal"/>
            <xs:element minOccurs="0" name="DevCostsGenReqContractorFees_BuildersOverhead30_x0025_PV" type="xs:decimal"/>
            <xs:element minOccurs="0" name="DevCostsGenReqContractorFees_BuildersOverhead70_x0025_PV" type="xs:decimal"/>
            <xs:element minOccurs="0" name="DevCostsGenReqContractorFees_BuildersOverheadDisbursedToDate" type="xs:decimal"/>
            <xs:element minOccurs="0" name="DevCostsGenReqContractorFees_BuildersOverheadPerUnit" type="xs:decimal"/>
            <xs:element minOccurs="0" name="DevCostsGenReqContractorFees_GeneralRequirements" type="xs:decimal"/>
            <xs:element minOccurs="0" name="DevCostsGenReqContractorFees_GeneralRequirements30_x0025_PV" type="xs:decimal"/>
            <xs:element minOccurs="0" name="DevCostsGenReqContractorFees_GeneralRequirements70_x0025_PV" type="xs:decimal"/>
            <xs:element minOccurs="0" name="DevCostsGenReqContractorFees_GeneralRequirementsDisbursedToDate" type="xs:decimal"/>
            <xs:element minOccurs="0" name="DevCostsGenReqContractorFees_GeneralRequirementsPerUnit" type="xs:decimal"/>
            <xs:element minOccurs="0" name="DevCostsGenReqContractorFees_GenReqContractorFeesCustomField1" type="xs:decimal"/>
            <xs:element minOccurs="0" name="DevCostsGenReqContractorFees_GenReqContractorFeesCustomField130_x0025_PV" type="xs:decimal"/>
            <xs:element minOccurs="0" name="DevCostsGenReqContractorFees_GenReqContractorFeesCustomField170_x0025_PV" type="xs:decimal"/>
            <xs:element minOccurs="0" name="DevCostsGenReqContractorFees_GenReqContractorFeesCustomField1DisbursedToDate" type="xs:decimal"/>
            <xs:element minOccurs="0" name="DevCostsGenReqContractorFees_GenReqContractorFeesCustomField1PerUnit" type="xs:decimal"/>
            <xs:element minOccurs="0" name="DevCostsGenReqContractorFees_GenReqContractorFeesCustomField2" type="xs:decimal"/>
            <xs:element minOccurs="0" name="DevCostsGenReqContractorFees_GenReqContractorFeesCustomField230_x0025_PV" type="xs:decimal"/>
            <xs:element minOccurs="0" name="DevCostsGenReqContractorFees_GenReqContractorFeesCustomField270_x0025_PV" type="xs:decimal"/>
            <xs:element minOccurs="0" name="DevCostsGenReqContractorFees_GenReqContractorFeesCustomField2DisbursedToDate" type="xs:decimal"/>
            <xs:element minOccurs="0" name="DevCostsGenReqContractorFees_GenReqContractorFeesCustomField2PerUnit" type="xs:decimal"/>
            <xs:element minOccurs="0" name="DevCostsGenReqContractorFees_GenReqContractorFeesCustomField3" type="xs:decimal"/>
            <xs:element minOccurs="0" name="DevCostsGenReqContractorFees_GenReqContractorFeesCustomField330_x0025_PV" type="xs:decimal"/>
            <xs:element minOccurs="0" name="DevCostsGenReqContractorFees_GenReqContractorFeesCustomField370_x0025_PV" type="xs:decimal"/>
            <xs:element minOccurs="0" name="DevCostsGenReqContractorFees_GenReqContractorFeesCustomField3DisbursedToDate" type="xs:decimal"/>
            <xs:element minOccurs="0" name="DevCostsGenReqContractorFees_GenReqContractorFeesCustomField3PerUnit" type="xs:decimal"/>
            <xs:element minOccurs="0" name="DevCostsOtherDevelopmentCosts_OtherDevelopmentCost1" type="xs:decimal"/>
            <xs:element minOccurs="0" name="DevCostsOtherDevelopmentCosts_OtherDevelopmentCost10" type="xs:decimal"/>
            <xs:element minOccurs="0" name="DevCostsOtherDevelopmentCosts_OtherDevelopmentCost1030_x0025_PV" type="xs:decimal"/>
            <xs:element minOccurs="0" name="DevCostsOtherDevelopmentCosts_OtherDevelopmentCost1070_x0025_PV" type="xs:decimal"/>
            <xs:element minOccurs="0" name="DevCostsOtherDevelopmentCosts_OtherDevelopmentCost10DisbursedToDate" type="xs:decimal"/>
            <xs:element minOccurs="0" name="DevCostsOtherDevelopmentCosts_OtherDevelopmentCost10PerUnit" type="xs:decimal"/>
            <xs:element minOccurs="0" name="DevCostsOtherDevelopmentCosts_OtherDevelopmentCost10Source" type="xs:string"/>
            <xs:element minOccurs="0" name="DevCostsOtherDevelopmentCosts_OtherDevelopmentCost130_x0025_PV" type="xs:decimal"/>
            <xs:element minOccurs="0" name="DevCostsOtherDevelopmentCosts_OtherDevelopmentCost170_x0025_PV" type="xs:decimal"/>
            <xs:element minOccurs="0" name="DevCostsOtherDevelopmentCosts_OtherDevelopmentCost1DisbursedToDate" type="xs:decimal"/>
            <xs:element minOccurs="0" name="DevCostsOtherDevelopmentCosts_OtherDevelopmentCost1PerUnit" type="xs:decimal"/>
            <xs:element minOccurs="0" name="DevCostsOtherDevelopmentCosts_OtherDevelopmentCost1Source" type="xs:string"/>
            <xs:element minOccurs="0" name="DevCostsOtherDevelopmentCosts_OtherDevelopmentCost2" type="xs:decimal"/>
            <xs:element minOccurs="0" name="DevCostsOtherDevelopmentCosts_OtherDevelopmentCost230_x0025_PV" type="xs:decimal"/>
            <xs:element minOccurs="0" name="DevCostsOtherDevelopmentCosts_OtherDevelopmentCost270_x0025_PV" type="xs:decimal"/>
            <xs:element minOccurs="0" name="DevCostsOtherDevelopmentCosts_OtherDevelopmentCost2DisbursedToDate" type="xs:decimal"/>
            <xs:element minOccurs="0" name="DevCostsOtherDevelopmentCosts_OtherDevelopmentCost2PerUnit" type="xs:decimal"/>
            <xs:element minOccurs="0" name="DevCostsOtherDevelopmentCosts_OtherDevelopmentCost2Source" type="xs:string"/>
            <xs:element minOccurs="0" name="DevCostsOtherDevelopmentCosts_OtherDevelopmentCost3" type="xs:decimal"/>
            <xs:element minOccurs="0" name="DevCostsOtherDevelopmentCosts_OtherDevelopmentCost330_x0025_PV" type="xs:decimal"/>
            <xs:element minOccurs="0" name="DevCostsOtherDevelopmentCosts_OtherDevelopmentCost370_x0025_PV" type="xs:decimal"/>
            <xs:element minOccurs="0" name="DevCostsOtherDevelopmentCosts_OtherDevelopmentCost3DisbursedToDate" type="xs:decimal"/>
            <xs:element minOccurs="0" name="DevCostsOtherDevelopmentCosts_OtherDevelopmentCost3PerUnit" type="xs:decimal"/>
            <xs:element minOccurs="0" name="DevCostsOtherDevelopmentCosts_OtherDevelopmentCost3Source" type="xs:string"/>
            <xs:element minOccurs="0" name="DevCostsOtherDevelopmentCosts_OtherDevelopmentCost4" type="xs:decimal"/>
            <xs:element minOccurs="0" name="DevCostsOtherDevelopmentCosts_OtherDevelopmentCost430_x0025_PV" type="xs:decimal"/>
            <xs:element minOccurs="0" name="DevCostsOtherDevelopmentCosts_OtherDevelopmentCost470_x0025_PV" type="xs:decimal"/>
            <xs:element minOccurs="0" name="DevCostsOtherDevelopmentCosts_OtherDevelopmentCost4DisbursedToDate" type="xs:decimal"/>
            <xs:element minOccurs="0" name="DevCostsOtherDevelopmentCosts_OtherDevelopmentCost4PerUnit" type="xs:decimal"/>
            <xs:element minOccurs="0" name="DevCostsOtherDevelopmentCosts_OtherDevelopmentCost4Source" type="xs:string"/>
            <xs:element minOccurs="0" name="DevCostsOtherDevelopmentCosts_OtherDevelopmentCost5" type="xs:decimal"/>
            <xs:element minOccurs="0" name="DevCostsOtherDevelopmentCosts_OtherDevelopmentCost530_x0025_PV" type="xs:decimal"/>
            <xs:element minOccurs="0" name="DevCostsOtherDevelopmentCosts_OtherDevelopmentCost570_x0025_PV" type="xs:decimal"/>
            <xs:element minOccurs="0" name="DevCostsOtherDevelopmentCosts_OtherDevelopmentCost5DisbursedToDate" type="xs:decimal"/>
            <xs:element minOccurs="0" name="DevCostsOtherDevelopmentCosts_OtherDevelopmentCost5PerUnit" type="xs:decimal"/>
            <xs:element minOccurs="0" name="DevCostsOtherDevelopmentCosts_OtherDevelopmentCost5Source" type="xs:string"/>
            <xs:element minOccurs="0" name="DevCostsOtherDevelopmentCosts_OtherDevelopmentCost6" type="xs:decimal"/>
            <xs:element minOccurs="0" name="DevCostsOtherDevelopmentCosts_OtherDevelopmentCost630_x0025_PV" type="xs:decimal"/>
            <xs:element minOccurs="0" name="DevCostsOtherDevelopmentCosts_OtherDevelopmentCost670_x0025_PV" type="xs:decimal"/>
            <xs:element minOccurs="0" name="DevCostsOtherDevelopmentCosts_OtherDevelopmentCost6DisbursedToDate" type="xs:decimal"/>
            <xs:element minOccurs="0" name="DevCostsOtherDevelopmentCosts_OtherDevelopmentCost6PerUnit" type="xs:decimal"/>
            <xs:element minOccurs="0" name="DevCostsOtherDevelopmentCosts_OtherDevelopmentCost6Source" type="xs:string"/>
            <xs:element minOccurs="0" name="DevCostsOtherDevelopmentCosts_OtherDevelopmentCost7" type="xs:decimal"/>
            <xs:element minOccurs="0" name="DevCostsOtherDevelopmentCosts_OtherDevelopmentCost730_x0025_PV" type="xs:decimal"/>
            <xs:element minOccurs="0" name="DevCostsOtherDevelopmentCosts_OtherDevelopmentCost770_x0025_PV" type="xs:decimal"/>
            <xs:element minOccurs="0" name="DevCostsOtherDevelopmentCosts_OtherDevelopmentCost7DisbursedToDate" type="xs:decimal"/>
            <xs:element minOccurs="0" name="DevCostsOtherDevelopmentCosts_OtherDevelopmentCost7PerUnit" type="xs:decimal"/>
            <xs:element minOccurs="0" name="DevCostsOtherDevelopmentCosts_OtherDevelopmentCost7Source" type="xs:string"/>
            <xs:element minOccurs="0" name="DevCostsOtherDevelopmentCosts_OtherDevelopmentCost8" type="xs:decimal"/>
            <xs:element minOccurs="0" name="DevCostsOtherDevelopmentCosts_OtherDevelopmentCost830_x0025_PV" type="xs:decimal"/>
            <xs:element minOccurs="0" name="DevCostsOtherDevelopmentCosts_OtherDevelopmentCost870_x0025_PV" type="xs:decimal"/>
            <xs:element minOccurs="0" name="DevCostsOtherDevelopmentCosts_OtherDevelopmentCost8DisbursedToDate" type="xs:decimal"/>
            <xs:element minOccurs="0" name="DevCostsOtherDevelopmentCosts_OtherDevelopmentCost8PerUnit" type="xs:decimal"/>
            <xs:element minOccurs="0" name="DevCostsOtherDevelopmentCosts_OtherDevelopmentCost8Source" type="xs:string"/>
            <xs:element minOccurs="0" name="DevCostsOtherDevelopmentCosts_OtherDevelopmentCost9" type="xs:decimal"/>
            <xs:element minOccurs="0" name="DevCostsOtherDevelopmentCosts_OtherDevelopmentCost930_x0025_PV" type="xs:decimal"/>
            <xs:element minOccurs="0" name="DevCostsOtherDevelopmentCosts_OtherDevelopmentCost970_x0025_PV" type="xs:decimal"/>
            <xs:element minOccurs="0" name="DevCostsOtherDevelopmentCosts_OtherDevelopmentCost9DisbursedToDate" type="xs:decimal"/>
            <xs:element minOccurs="0" name="DevCostsOtherDevelopmentCosts_OtherDevelopmentCost9PerUnit" type="xs:decimal"/>
            <xs:element minOccurs="0" name="DevCostsOtherDevelopmentCosts_OtherDevelopmentCost9Source" type="xs:string"/>
            <xs:element minOccurs="0" name="DevCostsPermanentFinancing_AppraisalFees" type="xs:decimal"/>
            <xs:element minOccurs="0" name="DevCostsPermanentFinancing_AppraisalFees30_x0025_PV" type="xs:decimal"/>
            <xs:element minOccurs="0" name="DevCostsPermanentFinancing_AppraisalFees70_x0025_PV" type="xs:decimal"/>
            <xs:element minOccurs="0" name="DevCostsPermanentFinancing_AppraisalFeesDisbursedToDate" type="xs:decimal"/>
            <xs:element minOccurs="0" name="DevCostsPermanentFinancing_AppraisalFeesPerUnit" type="xs:decimal"/>
            <xs:element minOccurs="0" name="DevCostsPermanentFinancing_BondPremium" type="xs:decimal"/>
            <xs:element minOccurs="0" name="DevCostsPermanentFinancing_BondPremium30_x0025_PV" type="xs:decimal"/>
            <xs:element minOccurs="0" name="DevCostsPermanentFinancing_BondPremium70_x0025_PV" type="xs:decimal"/>
            <xs:element minOccurs="0" name="DevCostsPermanentFinancing_BondPremiumDisbursedToDate" type="xs:decimal"/>
            <xs:element minOccurs="0" name="DevCostsPermanentFinancing_BondPremiumPerUnit" type="xs:decimal"/>
            <xs:element minOccurs="0" name="DevCostsPermanentFinancing_CounselsFee" type="xs:decimal"/>
            <xs:element minOccurs="0" name="DevCostsPermanentFinancing_CounselsFee30_x0025_PV" type="xs:decimal"/>
            <xs:element minOccurs="0" name="DevCostsPermanentFinancing_CounselsFee70_x0025_PV" type="xs:decimal"/>
            <xs:element minOccurs="0" name="DevCostsPermanentFinancing_CounselsFeeDisbursedToDate" type="xs:decimal"/>
            <xs:element minOccurs="0" name="DevCostsPermanentFinancing_CounselsFeePerUnit" type="xs:decimal"/>
            <xs:element minOccurs="0" name="DevCostsPermanentFinancing_CreditEnhancement" type="xs:decimal"/>
            <xs:element minOccurs="0" name="DevCostsPermanentFinancing_CreditEnhancement30_x0025_PV" type="xs:decimal"/>
            <xs:element minOccurs="0" name="DevCostsPermanentFinancing_CreditEnhancement70_x0025_PV" type="xs:decimal"/>
            <xs:element minOccurs="0" name="DevCostsPermanentFinancing_CreditEnhancementDisbursedToDate" type="xs:decimal"/>
            <xs:element minOccurs="0" name="DevCostsPermanentFinancing_CreditEnhancementPerUnit" type="xs:decimal"/>
            <xs:element minOccurs="0" name="DevCostsPermanentFinancing_CreditReport" type="xs:decimal"/>
            <xs:element minOccurs="0" name="DevCostsPermanentFinancing_CreditReport30_x0025_PV" type="xs:decimal"/>
            <xs:element minOccurs="0" name="DevCostsPermanentFinancing_CreditReport70_x0025_PV" type="xs:decimal"/>
            <xs:element minOccurs="0" name="DevCostsPermanentFinancing_CreditReportDisbursedToDate" type="xs:decimal"/>
            <xs:element minOccurs="0" name="DevCostsPermanentFinancing_CreditReportPerUnit" type="xs:decimal"/>
            <xs:element minOccurs="0" name="DevCostsPermanentFinancing_LendersCounselFee" type="xs:decimal"/>
            <xs:element minOccurs="0" name="DevCostsPermanentFinancing_LendersCounselFee30_x0025_PV" type="xs:decimal"/>
            <xs:element minOccurs="0" name="DevCostsPermanentFinancing_LendersCounselFee70_x0025_PV" type="xs:decimal"/>
            <xs:element minOccurs="0" name="DevCostsPermanentFinancing_LendersCounselFeeDisbursedToDate" type="xs:decimal"/>
            <xs:element minOccurs="0" name="DevCostsPermanentFinancing_LendersCounselFeePerUnit" type="xs:decimal"/>
            <xs:element minOccurs="0" name="DevCostsPermanentFinancing_MortgageBrokerFees" type="xs:decimal"/>
            <xs:element minOccurs="0" name="DevCostsPermanentFinancing_MortgageBrokerFees30_x0025_PV" type="xs:decimal"/>
            <xs:element minOccurs="0" name="DevCostsPermanentFinancing_MortgageBrokerFees70_x0025_PV" type="xs:decimal"/>
            <xs:element minOccurs="0" name="DevCostsPermanentFinancing_MortgageBrokerFeesDisbursedToDate" type="xs:decimal"/>
            <xs:element minOccurs="0" name="DevCostsPermanentFinancing_MortgageBrokerFeesPerUnit" type="xs:decimal"/>
            <xs:element minOccurs="0" name="DevCostsPermanentFinancing_OtherPermanentFinancingFeesandExpenses" type="xs:decimal"/>
            <xs:element minOccurs="0" name="DevCostsPermanentFinancing_OtherPermanentFinancingFeesandExpenses30_x0025_PV" type="xs:decimal"/>
            <xs:element minOccurs="0" name="DevCostsPermanentFinancing_OtherPermanentFinancingFeesandExpenses70_x0025_PV" type="xs:decimal"/>
            <xs:element minOccurs="0" name="DevCostsPermanentFinancing_OtherPermanentFinancingFeesandExpensesDisbursedToDate" type="xs:decimal"/>
            <xs:element minOccurs="0" name="DevCostsPermanentFinancing_OtherPermanentFinancingFeesandExpensesPerUnit" type="xs:decimal"/>
            <xs:element minOccurs="0" name="DevCostsPermanentFinancing_PermanentFinancingCustomField1" type="xs:decimal"/>
            <xs:element minOccurs="0" name="DevCostsPermanentFinancing_PermanentFinancingCustomField130_x0025_PV" type="xs:decimal"/>
            <xs:element minOccurs="0" name="DevCostsPermanentFinancing_PermanentFinancingCustomField170_x0025_PV" type="xs:decimal"/>
            <xs:element minOccurs="0" name="DevCostsPermanentFinancing_PermanentFinancingCustomField1DisbursedToDate" type="xs:decimal"/>
            <xs:element minOccurs="0" name="DevCostsPermanentFinancing_PermanentFinancingCustomField1PerUnit" type="xs:decimal"/>
            <xs:element minOccurs="0" name="DevCostsPermanentFinancing_PermanentFinancingCustomField2" type="xs:decimal"/>
            <xs:element minOccurs="0" name="DevCostsPermanentFinancing_PermanentFinancingCustomField230_x0025_PV" type="xs:decimal"/>
            <xs:element minOccurs="0" name="DevCostsPermanentFinancing_PermanentFinancingCustomField270_x0025_PV" type="xs:decimal"/>
            <xs:element minOccurs="0" name="DevCostsPermanentFinancing_PermanentFinancingCustomField2DisbursedToDate" type="xs:decimal"/>
            <xs:element minOccurs="0" name="DevCostsPermanentFinancing_PermanentFinancingCustomField2PerUnit" type="xs:decimal"/>
            <xs:element minOccurs="0" name="DevCostsPermanentFinancing_PermanentFinancingCustomField3" type="xs:decimal"/>
            <xs:element minOccurs="0" name="DevCostsPermanentFinancing_PermanentFinancingCustomField330_x0025_PV" type="xs:decimal"/>
            <xs:element minOccurs="0" name="DevCostsPermanentFinancing_PermanentFinancingCustomField370_x0025_PV" type="xs:decimal"/>
            <xs:element minOccurs="0" name="DevCostsPermanentFinancing_PermanentFinancingCustomField3DisbursedToDate" type="xs:decimal"/>
            <xs:element minOccurs="0" name="DevCostsPermanentFinancing_PermanentFinancingCustomField3PerUnit" type="xs:decimal"/>
            <xs:element minOccurs="0" name="DevCostsPermanentFinancing_PermanentLoanOriginationFee" type="xs:decimal"/>
            <xs:element minOccurs="0" name="DevCostsPermanentFinancing_PermanentLoanOriginationFee30_x0025_PV" type="xs:decimal"/>
            <xs:element minOccurs="0" name="DevCostsPermanentFinancing_PermanentLoanOriginationFee70_x0025_PV" type="xs:decimal"/>
            <xs:element minOccurs="0" name="DevCostsPermanentFinancing_PermanentLoanOriginationFeeDisbursedToDate" type="xs:decimal"/>
            <xs:element minOccurs="0" name="DevCostsPermanentFinancing_PermanentLoanOriginationFeePerUnit" type="xs:decimal"/>
            <xs:element minOccurs="0" name="DevCostsPermanentFinancing_TitleandRecordingCostsForPermanentFinancing" type="xs:decimal"/>
            <xs:element minOccurs="0" name="DevCostsPermanentFinancing_TitleandRecordingCostsForPermanentFinancing30_x0025_PV" type="xs:decimal"/>
            <xs:element minOccurs="0" name="DevCostsPermanentFinancing_TitleandRecordingCostsForPermanentFinancing70_x0025_PV" type="xs:decimal"/>
            <xs:element minOccurs="0" name="DevCostsPermanentFinancing_TitleandRecordingCostsForPermanentFinancingDisbursedToDate" type="xs:decimal"/>
            <xs:element minOccurs="0" name="DevCostsPermanentFinancing_TitleandRecordingCostsForPermanentFinancingPerUnit" type="xs:decimal"/>
            <xs:element minOccurs="0" name="DevCostsProfessionalFees_ArchitectFeeConstructionSupervision" type="xs:decimal"/>
            <xs:element minOccurs="0" name="DevCostsProfessionalFees_ArchitectFeeConstructionSupervision30_x0025_PV" type="xs:decimal"/>
            <xs:element minOccurs="0" name="DevCostsProfessionalFees_ArchitectFeeConstructionSupervision70_x0025_PV" type="xs:decimal"/>
            <xs:element minOccurs="0" name="DevCostsProfessionalFees_ArchitectFeeConstructionSupervisionDisbursedToDate" type="xs:decimal"/>
            <xs:element minOccurs="0" name="DevCostsProfessionalFees_ArchitectFeeConstructionSupervisionPerUnit" type="xs:decimal"/>
            <xs:element minOccurs="0" name="DevCostsProfessionalFees_ArchitectFeeDesign" type="xs:decimal"/>
            <xs:element minOccurs="0" name="DevCostsProfessionalFees_ArchitectFeeDesign30_x0025_PV" type="xs:decimal"/>
            <xs:element minOccurs="0" name="DevCostsProfessionalFees_ArchitectFeeDesign70_x0025_PV" type="xs:decimal"/>
            <xs:element minOccurs="0" name="DevCostsProfessionalFees_ArchitectFeeDesignDisbursedToDate" type="xs:decimal"/>
            <xs:element minOccurs="0" name="DevCostsProfessionalFees_ArchitectFeeDesignPerUnit" type="xs:decimal"/>
            <xs:element minOccurs="0" name="DevCostsProfessionalFees_EngineeringFees" type="xs:decimal"/>
            <xs:element minOccurs="0" name="DevCostsProfessionalFees_EngineeringFees30_x0025_PV" type="xs:decimal"/>
            <xs:element minOccurs="0" name="DevCostsProfessionalFees_EngineeringFees70_x0025_PV" type="xs:decimal"/>
            <xs:element minOccurs="0" name="DevCostsProfessionalFees_EngineeringFeesDisbursedToDate" type="xs:decimal"/>
            <xs:element minOccurs="0" name="DevCostsProfessionalFees_EngineeringFeesPerUnit" type="xs:decimal"/>
            <xs:element minOccurs="0" name="DevCostsProfessionalFees_OtherProfessionalFees" type="xs:decimal"/>
            <xs:element minOccurs="0" name="DevCostsProfessionalFees_OtherProfessionalFees30_x0025_PV" type="xs:decimal"/>
            <xs:element minOccurs="0" name="DevCostsProfessionalFees_OtherProfessionalFees70_x0025_PV" type="xs:decimal"/>
            <xs:element minOccurs="0" name="DevCostsProfessionalFees_OtherProfessionalFeesDisbursedToDate" type="xs:decimal"/>
            <xs:element minOccurs="0" name="DevCostsProfessionalFees_OtherProfessionalFeesPerUnit" type="xs:decimal"/>
            <xs:element minOccurs="0" name="DevCostsProfessionalFees_ProfessionalFeesCustomField1" type="xs:decimal"/>
            <xs:element minOccurs="0" name="DevCostsProfessionalFees_ProfessionalFeesCustomField130_x0025_PV" type="xs:decimal"/>
            <xs:element minOccurs="0" name="DevCostsProfessionalFees_ProfessionalFeesCustomField170_x0025_PV" type="xs:decimal"/>
            <xs:element minOccurs="0" name="DevCostsProfessionalFees_ProfessionalFeesCustomField1DisbursedToDate" type="xs:decimal"/>
            <xs:element minOccurs="0" name="DevCostsProfessionalFees_ProfessionalFeesCustomField1PerUnit" type="xs:decimal"/>
            <xs:element minOccurs="0" name="DevCostsProfessionalFees_ProfessionalFeesCustomField2" type="xs:decimal"/>
            <xs:element minOccurs="0" name="DevCostsProfessionalFees_ProfessionalFeesCustomField230_x0025_PV" type="xs:decimal"/>
            <xs:element minOccurs="0" name="DevCostsProfessionalFees_ProfessionalFeesCustomField270_x0025_PV" type="xs:decimal"/>
            <xs:element minOccurs="0" name="DevCostsProfessionalFees_ProfessionalFeesCustomField2DisbursedToDate" type="xs:decimal"/>
            <xs:element minOccurs="0" name="DevCostsProfessionalFees_ProfessionalFeesCustomField2PerUnit" type="xs:decimal"/>
            <xs:element minOccurs="0" name="DevCostsProfessionalFees_ProfessionalFeesCustomField3" type="xs:decimal"/>
            <xs:element minOccurs="0" name="DevCostsProfessionalFees_ProfessionalFeesCustomField330_x0025_PV" type="xs:decimal"/>
            <xs:element minOccurs="0" name="DevCostsProfessionalFees_ProfessionalFeesCustomField370_x0025_PV" type="xs:decimal"/>
            <xs:element minOccurs="0" name="DevCostsProfessionalFees_ProfessionalFeesCustomField3DisbursedToDate" type="xs:decimal"/>
            <xs:element minOccurs="0" name="DevCostsProfessionalFees_ProfessionalFeesCustomField3PerUnit" type="xs:decimal"/>
            <xs:element minOccurs="0" name="DevCostsProfessionalFees_RealEstateAttorneyFees" type="xs:decimal"/>
            <xs:element minOccurs="0" name="DevCostsProfessionalFees_RealEstateAttorneyFees30_x0025_PV" type="xs:decimal"/>
            <xs:element minOccurs="0" name="DevCostsProfessionalFees_RealEstateAttorneyFees70_x0025_PV" type="xs:decimal"/>
            <xs:element minOccurs="0" name="DevCostsProfessionalFees_RealEstateAttorneyFeesDisbursedToDate" type="xs:decimal"/>
            <xs:element minOccurs="0" name="DevCostsProfessionalFees_RealEstateAttorneyFeesPerUnit" type="xs:decimal"/>
            <xs:element minOccurs="0" name="DevCostsProfessionalFees_Survey" type="xs:decimal"/>
            <xs:element minOccurs="0" name="DevCostsProfessionalFees_Survey30_x0025_PV" type="xs:decimal"/>
            <xs:element minOccurs="0" name="DevCostsProfessionalFees_Survey70_x0025_PV" type="xs:decimal"/>
            <xs:element minOccurs="0" name="DevCostsProfessionalFees_SurveyDisbursedToDate" type="xs:decimal"/>
            <xs:element minOccurs="0" name="DevCostsProfessionalFees_SurveyPerUnit" type="xs:decimal"/>
            <xs:element minOccurs="0" name="DevCostsProjectAdminAndMgmntCosts_Insurance" type="xs:decimal"/>
            <xs:element minOccurs="0" name="DevCostsProjectAdminAndMgmntCosts_Insurance30_x0025_PV" type="xs:decimal"/>
            <xs:element minOccurs="0" name="DevCostsProjectAdminAndMgmntCosts_Insurance70_x0025_PV" type="xs:decimal"/>
            <xs:element minOccurs="0" name="DevCostsProjectAdminAndMgmntCosts_InsuranceDisbursedToDate" type="xs:decimal"/>
            <xs:element minOccurs="0" name="DevCostsProjectAdminAndMgmntCosts_InsurancePerUnit" type="xs:decimal"/>
            <xs:element minOccurs="0" name="DevCostsProjectAdminAndMgmntCosts_MarketingManagement" type="xs:decimal"/>
            <xs:element minOccurs="0" name="DevCostsProjectAdminAndMgmntCosts_MarketingManagement30_x0025_PV" type="xs:decimal"/>
            <xs:element minOccurs="0" name="DevCostsProjectAdminAndMgmntCosts_MarketingManagement70_x0025_PV" type="xs:decimal"/>
            <xs:element minOccurs="0" name="DevCostsProjectAdminAndMgmntCosts_MarketingManagementDisbursedToDate" type="xs:decimal"/>
            <xs:element minOccurs="0" name="DevCostsProjectAdminAndMgmntCosts_MarketingManagementPerUnit" type="xs:decimal"/>
            <xs:element minOccurs="0" name="DevCostsProjectAdminAndMgmntCosts_OperatingExpenses" type="xs:decimal"/>
            <xs:element minOccurs="0" name="DevCostsProjectAdminAndMgmntCosts_OperatingExpenses30_x0025_PV" type="xs:decimal"/>
            <xs:element minOccurs="0" name="DevCostsProjectAdminAndMgmntCosts_OperatingExpenses70_x0025_PV" type="xs:decimal"/>
            <xs:element minOccurs="0" name="DevCostsProjectAdminAndMgmntCosts_OperatingExpensesDisbursedToDate" type="xs:decimal"/>
            <xs:element minOccurs="0" name="DevCostsProjectAdminAndMgmntCosts_OperatingExpensesPerUnit" type="xs:decimal"/>
            <xs:element minOccurs="0" name="DevCostsProjectAdminAndMgmntCosts_OtherProjectAdministrationandManagementCosts" type="xs:decimal"/>
            <xs:element minOccurs="0" name="DevCostsProjectAdminAndMgmntCosts_OtherProjectAdministrationandManagementCosts30_x0025_PV" type="xs:decimal"/>
            <xs:element minOccurs="0" name="DevCostsProjectAdminAndMgmntCosts_OtherProjectAdministrationandManagementCosts70_x0025_PV" type="xs:decimal"/>
            <xs:element minOccurs="0" name="DevCostsProjectAdminAndMgmntCosts_OtherProjectAdministrationandManagementCostsDisbursedToDate" type="xs:decimal"/>
            <xs:element minOccurs="0" name="DevCostsProjectAdminAndMgmntCosts_OtherProjectAdministrationandManagementCostsPerUnit" type="xs:decimal"/>
            <xs:element minOccurs="0" name="DevCostsProjectAdminAndMgmntCosts_ProjectAdministrationAndManagementCostsCustomField1" type="xs:decimal"/>
            <xs:element minOccurs="0" name="DevCostsProjectAdminAndMgmntCosts_ProjectAdministrationAndManagementCostsCustomField130_x0025_PV" type="xs:decimal"/>
            <xs:element minOccurs="0" name="DevCostsProjectAdminAndMgmntCosts_ProjectAdministrationAndManagementCostsCustomField170_x0025_PV" type="xs:decimal"/>
            <xs:element minOccurs="0" name="DevCostsProjectAdminAndMgmntCosts_ProjectAdministrationAndManagementCostsCustomField1DisbursedToDate" type="xs:decimal"/>
            <xs:element minOccurs="0" name="DevCostsProjectAdminAndMgmntCosts_ProjectAdministrationAndManagementCostsCustomField1PerUnit" type="xs:decimal"/>
            <xs:element minOccurs="0" name="DevCostsProjectAdminAndMgmntCosts_ProjectAdministrationAndManagementCostsCustomField2" type="xs:decimal"/>
            <xs:element minOccurs="0" name="DevCostsProjectAdminAndMgmntCosts_ProjectAdministrationAndManagementCostsCustomField230_x0025_PV" type="xs:decimal"/>
            <xs:element minOccurs="0" name="DevCostsProjectAdminAndMgmntCosts_ProjectAdministrationAndManagementCostsCustomField270_x0025_PV" type="xs:decimal"/>
            <xs:element minOccurs="0" name="DevCostsProjectAdminAndMgmntCosts_ProjectAdministrationAndManagementCostsCustomField2DisbursedToDate" type="xs:decimal"/>
            <xs:element minOccurs="0" name="DevCostsProjectAdminAndMgmntCosts_ProjectAdministrationAndManagementCostsCustomField2PerUnit" type="xs:decimal"/>
            <xs:element minOccurs="0" name="DevCostsProjectAdminAndMgmntCosts_ProjectAdministrationAndManagementCostsCustomField3" type="xs:decimal"/>
            <xs:element minOccurs="0" name="DevCostsProjectAdminAndMgmntCosts_ProjectAdministrationAndManagementCostsCustomField330_x0025_PV" type="xs:decimal"/>
            <xs:element minOccurs="0" name="DevCostsProjectAdminAndMgmntCosts_ProjectAdministrationAndManagementCostsCustomField370_x0025_PV" type="xs:decimal"/>
            <xs:element minOccurs="0" name="DevCostsProjectAdminAndMgmntCosts_ProjectAdministrationAndManagementCostsCustomField3DisbursedToDate" type="xs:decimal"/>
            <xs:element minOccurs="0" name="DevCostsProjectAdminAndMgmntCosts_ProjectAdministrationAndManagementCostsCustomField3PerUnit" type="xs:decimal"/>
            <xs:element minOccurs="0" name="DevCostsProjectReserves_OperatingReserve" type="xs:decimal"/>
            <xs:element minOccurs="0" name="DevCostsProjectReserves_OperatingReserve30_x0025_PV" type="xs:decimal"/>
            <xs:element minOccurs="0" name="DevCostsProjectReserves_OperatingReserve70_x0025_PV" type="xs:decimal"/>
            <xs:element minOccurs="0" name="DevCostsProjectReserves_OperatingReserveDisbursedToDate" type="xs:decimal"/>
            <xs:element minOccurs="0" name="DevCostsProjectReserves_OperatingReservePerUnit" type="xs:decimal"/>
            <xs:element minOccurs="0" name="DevCostsProjectReserves_OtherProjectReservesCosts" type="xs:decimal"/>
            <xs:element minOccurs="0" name="DevCostsProjectReserves_OtherProjectReservesCosts30_x0025_PV" type="xs:decimal"/>
            <xs:element minOccurs="0" name="DevCostsProjectReserves_OtherProjectReservesCosts70_x0025_PV" type="xs:decimal"/>
            <xs:element minOccurs="0" name="DevCostsProjectReserves_OtherProjectReservesCostsDisbursedToDate" type="xs:decimal"/>
            <xs:element minOccurs="0" name="DevCostsProjectReserves_OtherProjectReservesCostsPerUnit" type="xs:decimal"/>
            <xs:element minOccurs="0" name="DevCostsProjectReserves_ProjectReservesCustomField1" type="xs:decimal"/>
            <xs:element minOccurs="0" name="DevCostsProjectReserves_ProjectReservesCustomField130_x0025_PV" type="xs:decimal"/>
            <xs:element minOccurs="0" name="DevCostsProjectReserves_ProjectReservesCustomField170_x0025_PV" type="xs:decimal"/>
            <xs:element minOccurs="0" name="DevCostsProjectReserves_ProjectReservesCustomField1DisbursedToDate" type="xs:decimal"/>
            <xs:element minOccurs="0" name="DevCostsProjectReserves_ProjectReservesCustomField1PerUnit" type="xs:decimal"/>
            <xs:element minOccurs="0" name="DevCostsProjectReserves_ProjectReservesCustomField2" type="xs:decimal"/>
            <xs:element minOccurs="0" name="DevCostsProjectReserves_ProjectReservesCustomField230_x0025_PV" type="xs:decimal"/>
            <xs:element minOccurs="0" name="DevCostsProjectReserves_ProjectReservesCustomField270_x0025_PV" type="xs:decimal"/>
            <xs:element minOccurs="0" name="DevCostsProjectReserves_ProjectReservesCustomField2DisbursedToDate" type="xs:decimal"/>
            <xs:element minOccurs="0" name="DevCostsProjectReserves_ProjectReservesCustomField2PerUnit" type="xs:decimal"/>
            <xs:element minOccurs="0" name="DevCostsProjectReserves_ProjectReservesCustomField3" type="xs:decimal"/>
            <xs:element minOccurs="0" name="DevCostsProjectReserves_ProjectReservesCustomField330_x0025_PV" type="xs:decimal"/>
            <xs:element minOccurs="0" name="DevCostsProjectReserves_ProjectReservesCustomField370_x0025_PV" type="xs:decimal"/>
            <xs:element minOccurs="0" name="DevCostsProjectReserves_ProjectReservesCustomField3DisbursedToDate" type="xs:decimal"/>
            <xs:element minOccurs="0" name="DevCostsProjectReserves_ProjectReservesCustomField3PerUnit" type="xs:decimal"/>
            <xs:element minOccurs="0" name="DevCostsProjectReserves_RentUpReserve" type="xs:decimal"/>
            <xs:element minOccurs="0" name="DevCostsProjectReserves_RentUpReserve30_x0025_PV" type="xs:decimal"/>
            <xs:element minOccurs="0" name="DevCostsProjectReserves_RentUpReserve70_x0025_PV" type="xs:decimal"/>
            <xs:element minOccurs="0" name="DevCostsProjectReserves_RentUpReserveDisbursedToDate" type="xs:decimal"/>
            <xs:element minOccurs="0" name="DevCostsProjectReserves_RentUpReservePerUnit" type="xs:decimal"/>
            <xs:element minOccurs="0" name="DevCostsProjectReserves_ReplacementReserve" type="xs:decimal"/>
            <xs:element minOccurs="0" name="DevCostsProjectReserves_ReplacementReserve30_x0025_PV" type="xs:decimal"/>
            <xs:element minOccurs="0" name="DevCostsProjectReserves_ReplacementReserve70_x0025_PV" type="xs:decimal"/>
            <xs:element minOccurs="0" name="DevCostsProjectReserves_ReplacementReserveDisbursedToDate" type="xs:decimal"/>
            <xs:element minOccurs="0" name="DevCostsProjectReserves_ReplacementReservePerUnit" type="xs:decimal"/>
            <xs:element minOccurs="0" name="DevCostsSiteWorkCosts_DemolitionClearance" type="xs:decimal"/>
            <xs:element minOccurs="0" name="DevCostsSiteWorkCosts_DemolitionClearance30_x0025_PV" type="xs:decimal"/>
            <xs:element minOccurs="0" name="DevCostsSiteWorkCosts_DemolitionClearance70_x0025_PV" type="xs:decimal"/>
            <xs:element minOccurs="0" name="DevCostsSiteWorkCosts_DemolitionClearanceDisbursedToDate" type="xs:decimal"/>
            <xs:element minOccurs="0" name="DevCostsSiteWorkCosts_DemolitionClearancePerUnit" type="xs:decimal"/>
            <xs:element minOccurs="0" name="DevCostsSiteWorkCosts_Improvements" type="xs:decimal"/>
            <xs:element minOccurs="0" name="DevCostsSiteWorkCosts_Improvements30_x0025_PV" type="xs:decimal"/>
            <xs:element minOccurs="0" name="DevCostsSiteWorkCosts_Improvements70_x0025_PV" type="xs:decimal"/>
            <xs:element minOccurs="0" name="DevCostsSiteWorkCosts_ImprovementsDisbursedToDate" type="xs:decimal"/>
            <xs:element minOccurs="0" name="DevCostsSiteWorkCosts_ImprovementsPerUnit" type="xs:decimal"/>
            <xs:element minOccurs="0" name="DevCostsSiteWorkCosts_OffSiteRemediation" type="xs:decimal"/>
            <xs:element minOccurs="0" name="DevCostsSiteWorkCosts_OffSiteRemediation30_x0025_PV" type="xs:decimal"/>
            <xs:element minOccurs="0" name="DevCostsSiteWorkCosts_OffSiteRemediation70_x0025_PV" type="xs:decimal"/>
            <xs:element minOccurs="0" name="DevCostsSiteWorkCosts_OffSiteRemediationDisbursedToDate" type="xs:decimal"/>
            <xs:element minOccurs="0" name="DevCostsSiteWorkCosts_OffSiteRemediationPerUnit" type="xs:decimal"/>
            <xs:element minOccurs="0" name="DevCostsSiteWorkCosts_OnSiteRemediation" type="xs:decimal"/>
            <xs:element minOccurs="0" name="DevCostsSiteWorkCosts_OnSiteRemediation30_x0025_PV" type="xs:decimal"/>
            <xs:element minOccurs="0" name="DevCostsSiteWorkCosts_OnSiteRemediation70_x0025_PV" type="xs:decimal"/>
            <xs:element minOccurs="0" name="DevCostsSiteWorkCosts_OnSiteRemediationDisbursedToDate" type="xs:decimal"/>
            <xs:element minOccurs="0" name="DevCostsSiteWorkCosts_OnSiteRemediationPerUnit" type="xs:decimal"/>
            <xs:element minOccurs="0" name="DevCostsSiteWorkCosts_OtherSiteWork" type="xs:decimal"/>
            <xs:element minOccurs="0" name="DevCostsSiteWorkCosts_OtherSiteWork30_x0025_PV" type="xs:decimal"/>
            <xs:element minOccurs="0" name="DevCostsSiteWorkCosts_OtherSiteWork70_x0025_PV" type="xs:decimal"/>
            <xs:element minOccurs="0" name="DevCostsSiteWorkCosts_OtherSiteWorkCosts" type="xs:decimal"/>
            <xs:element minOccurs="0" name="DevCostsSiteWorkCosts_OtherSiteWorkCosts30_x0025_PV" type="xs:decimal"/>
            <xs:element minOccurs="0" name="DevCostsSiteWorkCosts_OtherSiteWorkCosts70_x0025_PV" type="xs:decimal"/>
            <xs:element minOccurs="0" name="DevCostsSiteWorkCosts_OtherSiteWorkCostsDisbursedToDate" type="xs:decimal"/>
            <xs:element minOccurs="0" name="DevCostsSiteWorkCosts_OtherSiteWorkCostsPerUnit" type="xs:decimal"/>
            <xs:element minOccurs="0" name="DevCostsSiteWorkCosts_OtherSiteWorkDisbursedToDate" type="xs:decimal"/>
            <xs:element minOccurs="0" name="DevCostsSiteWorkCosts_OtherSiteWorkPerUnit" type="xs:decimal"/>
            <xs:element minOccurs="0" name="DevCostsSiteWorkCosts_SiteWorkCostsCustomField1" type="xs:decimal"/>
            <xs:element minOccurs="0" name="DevCostsSiteWorkCosts_SiteWorkCostsCustomField130_x0025_PV" type="xs:decimal"/>
            <xs:element minOccurs="0" name="DevCostsSiteWorkCosts_SiteWorkCostsCustomField170_x0025_PV" type="xs:decimal"/>
            <xs:element minOccurs="0" name="DevCostsSiteWorkCosts_SiteWorkCostsCustomField1DisbursedToDate" type="xs:decimal"/>
            <xs:element minOccurs="0" name="DevCostsSiteWorkCosts_SiteWorkCostsCustomField1PerUnit" type="xs:decimal"/>
            <xs:element minOccurs="0" name="DevCostsSiteWorkCosts_SiteWorkCostsCustomField2" type="xs:decimal"/>
            <xs:element minOccurs="0" name="DevCostsSiteWorkCosts_SiteWorkCostsCustomField230_x0025_PV" type="xs:decimal"/>
            <xs:element minOccurs="0" name="DevCostsSiteWorkCosts_SiteWorkCostsCustomField270_x0025_PV" type="xs:decimal"/>
            <xs:element minOccurs="0" name="DevCostsSiteWorkCosts_SiteWorkCostsCustomField2DisbursedToDate" type="xs:decimal"/>
            <xs:element minOccurs="0" name="DevCostsSiteWorkCosts_SiteWorkCostsCustomField2PerUnit" type="xs:decimal"/>
            <xs:element minOccurs="0" name="DevCostsSiteWorkCosts_SiteWorkCostsCustomField3" type="xs:decimal"/>
            <xs:element minOccurs="0" name="DevCostsSiteWorkCosts_SiteWorkCostsCustomField330_x0025_PV" type="xs:decimal"/>
            <xs:element minOccurs="0" name="DevCostsSiteWorkCosts_SiteWorkCostsCustomField370_x0025_PV" type="xs:decimal"/>
            <xs:element minOccurs="0" name="DevCostsSiteWorkCosts_SiteWorkCostsCustomField3DisbursedToDate" type="xs:decimal"/>
            <xs:element minOccurs="0" name="DevCostsSiteWorkCosts_SiteWorkCostsCustomField3PerUnit" type="xs:decimal"/>
            <xs:element minOccurs="0" name="DevCostsSoftCosts_ComplianceFees" type="xs:decimal"/>
            <xs:element minOccurs="0" name="DevCostsSoftCosts_ComplianceFees30_x0025_PV" type="xs:decimal"/>
            <xs:element minOccurs="0" name="DevCostsSoftCosts_ComplianceFees70_x0025_PV" type="xs:decimal"/>
            <xs:element minOccurs="0" name="DevCostsSoftCosts_ComplianceFeesDisbursedToDate" type="xs:decimal"/>
            <xs:element minOccurs="0" name="DevCostsSoftCosts_ComplianceFeesPerUnit" type="xs:decimal"/>
            <xs:element minOccurs="0" name="DevCostsSoftCosts_CostCertification" type="xs:decimal"/>
            <xs:element minOccurs="0" name="DevCostsSoftCosts_CostCertification30_x0025_PV" type="xs:decimal"/>
            <xs:element minOccurs="0" name="DevCostsSoftCosts_CostCertification70_x0025_PV" type="xs:decimal"/>
            <xs:element minOccurs="0" name="DevCostsSoftCosts_CostCertificationDisbursedToDate" type="xs:decimal"/>
            <xs:element minOccurs="0" name="DevCostsSoftCosts_CostCertificationPerUnit" type="xs:decimal"/>
            <xs:element minOccurs="0" name="DevCostsSoftCosts_EnvironmentalStudy" type="xs:decimal"/>
            <xs:element minOccurs="0" name="DevCostsSoftCosts_EnvironmentalStudy30_x0025_PV" type="xs:decimal"/>
            <xs:element minOccurs="0" name="DevCostsSoftCosts_EnvironmentalStudy70_x0025_PV" type="xs:decimal"/>
            <xs:element minOccurs="0" name="DevCostsSoftCosts_EnvironmentalStudyDisbursedToDate" type="xs:decimal"/>
            <xs:element minOccurs="0" name="DevCostsSoftCosts_EnvironmentalStudyPerUnit" type="xs:decimal"/>
            <xs:element minOccurs="0" name="DevCostsSoftCosts_FeasibilityStudy" type="xs:decimal"/>
            <xs:element minOccurs="0" name="DevCostsSoftCosts_FeasibilityStudy30_x0025_PV" type="xs:decimal"/>
            <xs:element minOccurs="0" name="DevCostsSoftCosts_FeasibilityStudy70_x0025_PV" type="xs:decimal"/>
            <xs:element minOccurs="0" name="DevCostsSoftCosts_FeasibilityStudyDisbursedToDate" type="xs:decimal"/>
            <xs:element minOccurs="0" name="DevCostsSoftCosts_FeasibilityStudyPerUnit" type="xs:decimal"/>
            <xs:element minOccurs="0" name="DevCostsSoftCosts_MarketStudy" type="xs:decimal"/>
            <xs:element minOccurs="0" name="DevCostsSoftCosts_MarketStudy30_x0025_PV" type="xs:decimal"/>
            <xs:element minOccurs="0" name="DevCostsSoftCosts_MarketStudy70_x0025_PV" type="xs:decimal"/>
            <xs:element minOccurs="0" name="DevCostsSoftCosts_MarketStudyDisbursedToDate" type="xs:decimal"/>
            <xs:element minOccurs="0" name="DevCostsSoftCosts_MarketStudyPerUnit" type="xs:decimal"/>
            <xs:element minOccurs="0" name="DevCostsSoftCosts_OtherOwnerCosts" type="xs:decimal"/>
            <xs:element minOccurs="0" name="DevCostsSoftCosts_OtherOwnerCosts30_x0025_PV" type="xs:decimal"/>
            <xs:element minOccurs="0" name="DevCostsSoftCosts_OtherOwnerCosts70_x0025_PV" type="xs:decimal"/>
            <xs:element minOccurs="0" name="DevCostsSoftCosts_OtherOwnerCostsDisbursedToDate" type="xs:decimal"/>
            <xs:element minOccurs="0" name="DevCostsSoftCosts_OtherOwnerCostsPerUnit" type="xs:decimal"/>
            <xs:element minOccurs="0" name="DevCostsSoftCosts_SoftCostsCustomField1" type="xs:decimal"/>
            <xs:element minOccurs="0" name="DevCostsSoftCosts_SoftCostsCustomField130_x0025_PV" type="xs:decimal"/>
            <xs:element minOccurs="0" name="DevCostsSoftCosts_SoftCostsCustomField170_x0025_PV" type="xs:decimal"/>
            <xs:element minOccurs="0" name="DevCostsSoftCosts_SoftCostsCustomField1DisbursedToDate" type="xs:decimal"/>
            <xs:element minOccurs="0" name="DevCostsSoftCosts_SoftCostsCustomField1PerUnit" type="xs:decimal"/>
            <xs:element minOccurs="0" name="DevCostsSoftCosts_SoftCostsCustomField2" type="xs:decimal"/>
            <xs:element minOccurs="0" name="DevCostsSoftCosts_SoftCostsCustomField230_x0025_PV" type="xs:decimal"/>
            <xs:element minOccurs="0" name="DevCostsSoftCosts_SoftCostsCustomField270_x0025_PV" type="xs:decimal"/>
            <xs:element minOccurs="0" name="DevCostsSoftCosts_SoftCostsCustomField2DisbursedToDate" type="xs:decimal"/>
            <xs:element minOccurs="0" name="DevCostsSoftCosts_SoftCostsCustomField2PerUnit" type="xs:decimal"/>
            <xs:element minOccurs="0" name="DevCostsSoftCosts_SoftCostsCustomField3" type="xs:decimal"/>
            <xs:element minOccurs="0" name="DevCostsSoftCosts_SoftCostsCustomField330_x0025_PV" type="xs:decimal"/>
            <xs:element minOccurs="0" name="DevCostsSoftCosts_SoftCostsCustomField370_x0025_PV" type="xs:decimal"/>
            <xs:element minOccurs="0" name="DevCostsSoftCosts_SoftCostsCustomField3DisbursedToDate" type="xs:decimal"/>
            <xs:element minOccurs="0" name="DevCostsSoftCosts_SoftCostsCustomField3PerUnit" type="xs:decimal"/>
            <xs:element minOccurs="0" name="DevCostsSoftCosts_TaxCreditFees" type="xs:decimal"/>
            <xs:element minOccurs="0" name="DevCostsSoftCosts_TaxCreditFees30_x0025_PV" type="xs:decimal"/>
            <xs:element minOccurs="0" name="DevCostsSoftCosts_TaxCreditFees70_x0025_PV" type="xs:decimal"/>
            <xs:element minOccurs="0" name="DevCostsSoftCosts_TaxCreditFeesDisbursedToDate" type="xs:decimal"/>
            <xs:element minOccurs="0" name="DevCostsSoftCosts_TaxCreditFeesPerUnit" type="xs:decimal"/>
            <xs:element minOccurs="0" name="DevCostsSoftCosts_TenantRelocationCosts" type="xs:decimal"/>
            <xs:element minOccurs="0" name="DevCostsSoftCosts_TenantRelocationCosts30_x0025_PV" type="xs:decimal"/>
            <xs:element minOccurs="0" name="DevCostsSoftCosts_TenantRelocationCosts70_x0025_PV" type="xs:decimal"/>
            <xs:element minOccurs="0" name="DevCostsSoftCosts_TenantRelocationCostsDisbursedToDate" type="xs:decimal"/>
            <xs:element minOccurs="0" name="DevCostsSoftCosts_TenantRelocationCostsPerUnit" type="xs:decimal"/>
            <xs:element minOccurs="0" name="DevCostsSyndicationCosts_BridgeLoanFees" type="xs:decimal"/>
            <xs:element minOccurs="0" name="DevCostsSyndicationCosts_BridgeLoanFees30_x0025_PV" type="xs:decimal"/>
            <xs:element minOccurs="0" name="DevCostsSyndicationCosts_BridgeLoanFees70_x0025_PV" type="xs:decimal"/>
            <xs:element minOccurs="0" name="DevCostsSyndicationCosts_BridgeLoanFeesDisbursedToDate" type="xs:decimal"/>
            <xs:element minOccurs="0" name="DevCostsSyndicationCosts_BridgeLoanFeesPerUnit" type="xs:decimal"/>
            <xs:element minOccurs="0" name="DevCostsSyndicationCosts_OrganizationalExpenses" type="xs:decimal"/>
            <xs:element minOccurs="0" name="DevCostsSyndicationCosts_OrganizationalExpenses30_x0025_PV" type="xs:decimal"/>
            <xs:element minOccurs="0" name="DevCostsSyndicationCosts_OrganizationalExpenses70_x0025_PV" type="xs:decimal"/>
            <xs:element minOccurs="0" name="DevCostsSyndicationCosts_OrganizationalExpensesDisbursedToDate" type="xs:decimal"/>
            <xs:element minOccurs="0" name="DevCostsSyndicationCosts_OrganizationalExpensesPerUnit" type="xs:decimal"/>
            <xs:element minOccurs="0" name="DevCostsSyndicationCosts_SyndicationCostsCustomField1" type="xs:decimal"/>
            <xs:element minOccurs="0" name="DevCostsSyndicationCosts_SyndicationCostsCustomField130_x0025_PV" type="xs:decimal"/>
            <xs:element minOccurs="0" name="DevCostsSyndicationCosts_SyndicationCostsCustomField170_x0025_PV" type="xs:decimal"/>
            <xs:element minOccurs="0" name="DevCostsSyndicationCosts_SyndicationCostsCustomField1DisbursedToDate" type="xs:decimal"/>
            <xs:element minOccurs="0" name="DevCostsSyndicationCosts_SyndicationCostsCustomField1PerUnit" type="xs:decimal"/>
            <xs:element minOccurs="0" name="DevCostsSyndicationCosts_SyndicationCostsCustomField2" type="xs:decimal"/>
            <xs:element minOccurs="0" name="DevCostsSyndicationCosts_SyndicationCostsCustomField230_x0025_PV" type="xs:decimal"/>
            <xs:element minOccurs="0" name="DevCostsSyndicationCosts_SyndicationCostsCustomField270_x0025_PV" type="xs:decimal"/>
            <xs:element minOccurs="0" name="DevCostsSyndicationCosts_SyndicationCostsCustomField2DisbursedToDate" type="xs:decimal"/>
            <xs:element minOccurs="0" name="DevCostsSyndicationCosts_SyndicationCostsCustomField2PerUnit" type="xs:decimal"/>
            <xs:element minOccurs="0" name="DevCostsSyndicationCosts_SyndicationCostsCustomField3" type="xs:decimal"/>
            <xs:element minOccurs="0" name="DevCostsSyndicationCosts_SyndicationCostsCustomField330_x0025_PV" type="xs:decimal"/>
            <xs:element minOccurs="0" name="DevCostsSyndicationCosts_SyndicationCostsCustomField370_x0025_PV" type="xs:decimal"/>
            <xs:element minOccurs="0" name="DevCostsSyndicationCosts_SyndicationCostsCustomField3DisbursedToDate" type="xs:decimal"/>
            <xs:element minOccurs="0" name="DevCostsSyndicationCosts_SyndicationCostsCustomField3PerUnit" type="xs:decimal"/>
            <xs:element minOccurs="0" name="DevCostsSyndicationCosts_SyndicationFees" type="xs:decimal"/>
            <xs:element minOccurs="0" name="DevCostsSyndicationCosts_SyndicationFees30_x0025_PV" type="xs:decimal"/>
            <xs:element minOccurs="0" name="DevCostsSyndicationCosts_SyndicationFees70_x0025_PV" type="xs:decimal"/>
            <xs:element minOccurs="0" name="DevCostsSyndicationCosts_SyndicationFeesDisbursedToDate" type="xs:decimal"/>
            <xs:element minOccurs="0" name="DevCostsSyndicationCosts_SyndicationFeesPerUnit" type="xs:decimal"/>
            <xs:element minOccurs="0" name="DevCostsSyndicationCosts_TaxOpinion" type="xs:decimal"/>
            <xs:element minOccurs="0" name="DevCostsSyndicationCosts_TaxOpinion30_x0025_PV" type="xs:decimal"/>
            <xs:element minOccurs="0" name="DevCostsSyndicationCosts_TaxOpinion70_x0025_PV" type="xs:decimal"/>
            <xs:element minOccurs="0" name="DevCostsSyndicationCosts_TaxOpinionDisbursedToDate" type="xs:decimal"/>
            <xs:element minOccurs="0" name="DevCostsSyndicationCosts_TaxOpinionPerUnit" type="xs:decimal"/>
            <xs:element minOccurs="0" name="Developer_Contact_City" type="xs:string"/>
            <xs:element minOccurs="0" name="Developer_Contact_County" type="xs:string"/>
            <xs:element minOccurs="0" name="Developer_Contact_Email" type="xs:string"/>
            <xs:element minOccurs="0" name="Developer_Contact_Fax" type="xs:string"/>
            <xs:element minOccurs="0" name="Developer_Contact_FirstName" type="xs:string"/>
            <xs:element minOccurs="0" name="Developer_Contact_LastNameOrBusinessName" type="xs:string"/>
            <xs:element minOccurs="0" name="Developer_Contact_MI" type="xs:string"/>
            <xs:element minOccurs="0" name="Developer_Contact_Phone" type="xs:string"/>
            <xs:element minOccurs="0" name="Developer_Contact_PrimaryStreet" type="xs:string"/>
            <xs:element minOccurs="0" name="Developer_Contact_Salutation" type="xs:string"/>
            <xs:element minOccurs="0" name="Developer_Contact_SecondaryStreet" type="xs:string"/>
            <xs:element minOccurs="0" name="Developer_Contact_State" type="xs:string"/>
            <xs:element minOccurs="0" name="Developer_Contact_TaxID" type="xs:string"/>
            <xs:element minOccurs="0" name="Developer_Contact_Title" type="xs:string"/>
            <xs:element minOccurs="0" name="Developer_Contact_Zip" type="xs:string"/>
            <xs:element minOccurs="0" name="DevelopmentCostsNew_FundingAppId" type="xs:int"/>
            <xs:element minOccurs="0" name="DevelopmentCostsNew_PercentofProjectCompletion" type="xs:decimal"/>
            <xs:element minOccurs="0" name="DevelopmentCostsNew_RevisionNumber" type="xs:int"/>
            <xs:element minOccurs="0" name="DevelopmentCostsNew_StagingPK" type="xs:int"/>
            <xs:element minOccurs="0" name="DevelopmentCostsNew_TC30_x0025_PV" type="xs:decimal"/>
            <xs:element minOccurs="0" name="DevelopmentCostsNew_TC70_x0025_PV" type="xs:decimal"/>
            <xs:element minOccurs="0" name="DevelopmentCostsNew_TCEffectiveDate" type="xs:date"/>
            <xs:element minOccurs="0" name="DevelopmentCostsNew_TotalAmountDisbursedtoDate" type="xs:decimal"/>
            <xs:element minOccurs="0" name="DevelopmentTeam_ArchitectName" type="xs:string"/>
            <xs:element minOccurs="0" name="DevelopmentTeam_ArchitectPhone" type="xs:string"/>
            <xs:element minOccurs="0" name="DevelopmentTeam_ConsultantName" type="xs:string"/>
            <xs:element minOccurs="0" name="DevelopmentTeam_ConsultantPhone" type="xs:string"/>
            <xs:element minOccurs="0" name="DevelopmentTeam_CustomFieldBitValue1" type="xs:boolean"/>
            <xs:element minOccurs="0" name="DevelopmentTeam_CustomFieldBitValue2" type="xs:boolean"/>
            <xs:element minOccurs="0" name="DevelopmentTeam_CustomFieldBitValue3" type="xs:boolean"/>
            <xs:element minOccurs="0" name="DevelopmentTeam_CustomFieldBitValue4" type="xs:boolean"/>
            <xs:element minOccurs="0" name="DevelopmentTeam_CustomFieldBitValue5" type="xs:boolean"/>
            <xs:element minOccurs="0" name="DevelopmentTeam_CustomFieldDateValue1" type="xs:date"/>
            <xs:element minOccurs="0" name="DevelopmentTeam_CustomFieldDateValue2" type="xs:date"/>
            <xs:element minOccurs="0" name="DevelopmentTeam_CustomFieldDateValue3" type="xs:date"/>
            <xs:element minOccurs="0" name="DevelopmentTeam_CustomFieldDateValue4" type="xs:date"/>
            <xs:element minOccurs="0" name="DevelopmentTeam_CustomFieldDateValue5" type="xs:date"/>
            <xs:element minOccurs="0" name="DevelopmentTeam_CustomFieldDecimalValue1" type="xs:decimal"/>
            <xs:element minOccurs="0" name="DevelopmentTeam_CustomFieldDecimalValue2" type="xs:decimal"/>
            <xs:element minOccurs="0" name="DevelopmentTeam_CustomFieldDecimalValue3" type="xs:decimal"/>
            <xs:element minOccurs="0" name="DevelopmentTeam_CustomFieldDecimalValue4" type="xs:decimal"/>
            <xs:element minOccurs="0" name="DevelopmentTeam_CustomFieldDecimalValue5" type="xs:decimal"/>
            <xs:element minOccurs="0" name="DevelopmentTeam_CustomFieldNumericValue1" type="xs:decimal"/>
            <xs:element minOccurs="0" name="DevelopmentTeam_CustomFieldNumericValue2" type="xs:decimal"/>
            <xs:element minOccurs="0" name="DevelopmentTeam_CustomFieldNumericValue3" type="xs:decimal"/>
            <xs:element minOccurs="0" name="DevelopmentTeam_CustomFieldNumericValue4" type="xs:decimal"/>
            <xs:element minOccurs="0" name="DevelopmentTeam_CustomFieldNumericValue5" type="xs:decimal"/>
            <xs:element minOccurs="0" name="DevelopmentTeam_CustomFieldTextValue1" type="xs:string"/>
            <xs:element minOccurs="0" name="DevelopmentTeam_CustomFieldTextValue10" type="xs:string"/>
            <xs:element minOccurs="0" name="DevelopmentTeam_CustomFieldTextValue11" type="xs:string"/>
            <xs:element minOccurs="0" name="DevelopmentTeam_CustomFieldTextValue12" type="xs:string"/>
            <xs:element minOccurs="0" name="DevelopmentTeam_CustomFieldTextValue13" type="xs:string"/>
            <xs:element minOccurs="0" name="DevelopmentTeam_CustomFieldTextValue14" type="xs:string"/>
            <xs:element minOccurs="0" name="DevelopmentTeam_CustomFieldTextValue15" type="xs:string"/>
            <xs:element minOccurs="0" name="DevelopmentTeam_CustomFieldTextValue2" type="xs:string"/>
            <xs:element minOccurs="0" name="DevelopmentTeam_CustomFieldTextValue3" type="xs:string"/>
            <xs:element minOccurs="0" name="DevelopmentTeam_CustomFieldTextValue4" type="xs:string"/>
            <xs:element minOccurs="0" name="DevelopmentTeam_CustomFieldTextValue5" type="xs:string"/>
            <xs:element minOccurs="0" name="DevelopmentTeam_CustomFieldTextValue6" type="xs:string"/>
            <xs:element minOccurs="0" name="DevelopmentTeam_CustomFieldTextValue7" type="xs:string"/>
            <xs:element minOccurs="0" name="DevelopmentTeam_CustomFieldTextValue8" type="xs:string"/>
            <xs:element minOccurs="0" name="DevelopmentTeam_CustomFieldTextValue9" type="xs:string"/>
            <xs:element minOccurs="0" name="DevelopmentTeam_DeveloperName" type="xs:string"/>
            <xs:element minOccurs="0" name="DevelopmentTeam_DeveloperPhone" type="xs:string"/>
            <xs:element minOccurs="0" name="DevelopmentTeam_GeneralContractorName" type="xs:string"/>
            <xs:element minOccurs="0" name="DevelopmentTeam_GeneralContractorPhone" type="xs:string"/>
            <xs:element minOccurs="0" name="DevelopmentTeam_ManagementCompanyName" type="xs:string"/>
            <xs:element minOccurs="0" name="DevelopmentTeam_ManagementCompanyPhone" type="xs:string"/>
            <xs:element minOccurs="0" name="DevelopmentTeam_TaxAccountantName" type="xs:string"/>
            <xs:element minOccurs="0" name="DevelopmentTeam_TaxAccountantPhone" type="xs:string"/>
            <xs:element minOccurs="0" name="DevelopmentTeam_TaxAttorneyName" type="xs:string"/>
            <xs:element minOccurs="0" name="DevelopmentTeam_TaxAttorneyPhone" type="xs:string"/>
            <xs:element minOccurs="0" name="EnergyConservationInformation_CostForEnergyPerformanceRelatedImprovements" type="xs:decimal"/>
            <xs:element minOccurs="0" name="EnergyConservationInformation_ElectricCommonAreaEnergyUseCurrent" type="xs:decimal"/>
            <xs:element minOccurs="0" name="EnergyConservationInformation_ElectricCommonAreaEnergyUseProjected" type="xs:decimal"/>
            <xs:element minOccurs="0" name="EnergyConservationInformation_ElectricResidentialAreaEnergyUseCurrent" type="xs:decimal"/>
            <xs:element minOccurs="0" name="EnergyConservationInformation_ElectricResidentialAreaEnergyUseProjected" type="xs:decimal"/>
            <xs:element minOccurs="0" name="EnergyConservationInformation_EnergyStarComplianceThroughPrescriptivePath" type="xs:boolean"/>
            <xs:element minOccurs="0" name="EnergyConservationInformation_FuelCommonAreaEnergyUseCurrent" type="xs:decimal"/>
            <xs:element minOccurs="0" name="EnergyConservationInformation_FuelCommonAreaEnergyUseProjected" type="xs:decimal"/>
            <xs:element minOccurs="0" name="EnergyConservationInformation_FuelResidentialAreaEnergyUseCurrent" type="xs:decimal"/>
            <xs:element minOccurs="0" name="EnergyConservationInformation_FuelResidentialAreaEnergyUseProjected" type="xs:decimal"/>
            <xs:element minOccurs="0" name="EnergyConservationInformation_NaturalGasCommonAreaEnergyUseCurrent" type="xs:decimal"/>
            <xs:element minOccurs="0" name="EnergyConservationInformation_NaturalGasCommonAreaEnergyUseProjected" type="xs:decimal"/>
            <xs:element minOccurs="0" name="EnergyConservationInformation_NaturalGasResidentialAreaEnergyUseCurrent" type="xs:decimal"/>
            <xs:element minOccurs="0" name="EnergyConservationInformation_NaturalGasResidentialAreaEnergyUseProjected" type="xs:decimal"/>
            <xs:element minOccurs="0" name="EnergyConservationInformation_ProjectedAnnualConsumption" type="xs:decimal"/>
            <xs:element minOccurs="0" name="EnergyConservationInformation_ProjectedAnnualSavings" type="xs:decimal"/>
            <xs:element minOccurs="0" name="EnergyConservationInformation_ProjectedEnergyStarHERSIndexTargetHigh" type="xs:decimal"/>
            <xs:element minOccurs="0" name="EnergyConservationInformation_ProjectedEnergyStarHERSIndexTargetLow" type="xs:decimal"/>
            <xs:element minOccurs="0" name="EnergyConservationInformation_ProjectedEnergyStarPerformanceTarget" type="xs:decimal"/>
            <xs:element minOccurs="0" name="EnergyConservationInformation_ProjectedPaybackPeriod" type="xs:decimal"/>
            <xs:element minOccurs="0" name="EnergyConservationInformation_ProjectedReductionInAnnualConsumption" type="xs:decimal"/>
            <xs:element minOccurs="0" name="EnergyConservationInformation_ProposedHERSIndexTargetHigh" type="xs:decimal"/>
            <xs:element minOccurs="0" name="EnergyConservationInformation_ProposedHERSIndexTargetLow" type="xs:decimal"/>
            <xs:element minOccurs="0" name="EnergyConservationInformation_TotalCurrentConsumption" type="xs:decimal"/>
            <xs:element minOccurs="0" name="FixedExpenses_CustomFieldBitValue1" type="xs:boolean"/>
            <xs:element minOccurs="0" name="FixedExpenses_CustomFieldBitValue2" type="xs:boolean"/>
            <xs:element minOccurs="0" name="FixedExpenses_CustomFieldBitValue3" type="xs:boolean"/>
            <xs:element minOccurs="0" name="FixedExpenses_CustomFieldBitValue4" type="xs:boolean"/>
            <xs:element minOccurs="0" name="FixedExpenses_CustomFieldBitValue5" type="xs:boolean"/>
            <xs:element minOccurs="0" name="FixedExpenses_CustomFieldDateValue1" type="xs:date"/>
            <xs:element minOccurs="0" name="FixedExpenses_CustomFieldDateValue2" type="xs:date"/>
            <xs:element minOccurs="0" name="FixedExpenses_CustomFieldDateValue3" type="xs:date"/>
            <xs:element minOccurs="0" name="FixedExpenses_CustomFieldDateValue4" type="xs:date"/>
            <xs:element minOccurs="0" name="FixedExpenses_CustomFieldDateValue5" type="xs:date"/>
            <xs:element minOccurs="0" name="FixedExpenses_CustomFieldDecimalValue1" type="xs:decimal"/>
            <xs:element minOccurs="0" name="FixedExpenses_CustomFieldDecimalValue2" type="xs:decimal"/>
            <xs:element minOccurs="0" name="FixedExpenses_CustomFieldDecimalValue3" type="xs:decimal"/>
            <xs:element minOccurs="0" name="FixedExpenses_CustomFieldDecimalValue4" type="xs:decimal"/>
            <xs:element minOccurs="0" name="FixedExpenses_CustomFieldDecimalValue5" type="xs:decimal"/>
            <xs:element minOccurs="0" name="FixedExpenses_CustomFieldNumericValue1" type="xs:decimal"/>
            <xs:element minOccurs="0" name="FixedExpenses_CustomFieldNumericValue2" type="xs:decimal"/>
            <xs:element minOccurs="0" name="FixedExpenses_CustomFieldNumericValue3" type="xs:decimal"/>
            <xs:element minOccurs="0" name="FixedExpenses_CustomFieldNumericValue4" type="xs:decimal"/>
            <xs:element minOccurs="0" name="FixedExpenses_CustomFieldNumericValue5" type="xs:decimal"/>
            <xs:element minOccurs="0" name="FixedExpenses_CustomFieldTextValue1" type="xs:string"/>
            <xs:element minOccurs="0" name="FixedExpenses_CustomFieldTextValue10" type="xs:string"/>
            <xs:element minOccurs="0" name="FixedExpenses_CustomFieldTextValue11" type="xs:string"/>
            <xs:element minOccurs="0" name="FixedExpenses_CustomFieldTextValue12" type="xs:string"/>
            <xs:element minOccurs="0" name="FixedExpenses_CustomFieldTextValue13" type="xs:string"/>
            <xs:element minOccurs="0" name="FixedExpenses_CustomFieldTextValue14" type="xs:string"/>
            <xs:element minOccurs="0" name="FixedExpenses_CustomFieldTextValue15" type="xs:string"/>
            <xs:element minOccurs="0" name="FixedExpenses_CustomFieldTextValue2" type="xs:string"/>
            <xs:element minOccurs="0" name="FixedExpenses_CustomFieldTextValue3" type="xs:string"/>
            <xs:element minOccurs="0" name="FixedExpenses_CustomFieldTextValue4" type="xs:string"/>
            <xs:element minOccurs="0" name="FixedExpenses_CustomFieldTextValue5" type="xs:string"/>
            <xs:element minOccurs="0" name="FixedExpenses_CustomFieldTextValue6" type="xs:string"/>
            <xs:element minOccurs="0" name="FixedExpenses_CustomFieldTextValue7" type="xs:string"/>
            <xs:element minOccurs="0" name="FixedExpenses_CustomFieldTextValue8" type="xs:string"/>
            <xs:element minOccurs="0" name="FixedExpenses_CustomFieldTextValue9" type="xs:string"/>
            <xs:element minOccurs="0" name="FixedExpenses_Insurance" type="xs:decimal"/>
            <xs:element minOccurs="0" name="FixedExpenses_Other" type="xs:decimal"/>
            <xs:element minOccurs="0" name="FixedExpenses_OtherDescription" type="xs:string"/>
            <xs:element minOccurs="0" name="FixedExpenses_RealEstateTaxes" type="xs:decimal"/>
            <xs:element minOccurs="0" name="FundsRequested_ProgramFundingSources_Amount" type="xs:decimal"/>
            <xs:element minOccurs="0" name="FundsRequested_ProgramFundingSources_AwardedAmount" type="xs:decimal"/>
            <xs:element minOccurs="0" name="FundsRequested_ProgramFundingSources_RemainingAmount" type="xs:decimal"/>
            <xs:element minOccurs="0" name="FundsRequested_ProgramFundingSources_ReservedAmount" type="xs:decimal"/>
            <xs:element minOccurs="0" name="FundsRequested_SetAside_Amount" type="xs:decimal"/>
            <xs:element minOccurs="0" name="FundsRequested_SetAside_AmountAwarded" type="xs:decimal"/>
            <xs:element minOccurs="0" name="FundsRequested_SetAside_AmountRemaining" type="xs:decimal"/>
            <xs:element minOccurs="0" name="FundsRequested_SetAside_AmountReserved" type="xs:decimal"/>
            <xs:element minOccurs="0" name="FundsRequested_SetAside_Description" type="xs:string"/>
            <xs:element minOccurs="0" name="FundsRequested_SetAside_Name" type="xs:string"/>
            <xs:element minOccurs="0" name="FundsRequested_SetAside_ShortName" type="xs:string"/>
            <xs:element minOccurs="0" name="FundsRequested_SetAsideID" type="xs:int"/>
            <xs:element minOccurs="0" name="GeneralPartnerInformation__x0025_OfOwnership_Item1" type="xs:decimal"/>
            <xs:element minOccurs="0" name="GeneralPartnerInformation__x0025_OfOwnership_Item2" type="xs:decimal"/>
            <xs:element minOccurs="0" name="GeneralPartnerInformation__x0025_OfOwnership_Item3" type="xs:decimal"/>
            <xs:element minOccurs="0" name="GeneralPartnerInformation__x0025_OfOwnership_Item4" type="xs:decimal"/>
            <xs:element minOccurs="0" name="GeneralPartnerInformation__x0025_OfOwnership_Item5" type="xs:decimal"/>
            <xs:element minOccurs="0" name="GeneralPartnerInformation__x0025_OfOwnership_Item6" type="xs:decimal"/>
            <xs:element minOccurs="0" name="GeneralPartnerInformation__x0025_OfOwnership_Item7" type="xs:decimal"/>
            <xs:element minOccurs="0" name="GeneralPartnerInformation__x0025_OfOwnership_Item8" type="xs:decimal"/>
            <xs:element minOccurs="0" name="GeneralPartnerInformation__x0025_OfOwnership_Item9" type="xs:decimal"/>
            <xs:element minOccurs="0" name="GeneralPartnerInformation__x0025_OfOwnership_Item10" type="xs:decimal"/>
            <xs:element minOccurs="0" name="GeneralPartnerInformation_Contacts_City_Item1" type="xs:string"/>
            <xs:element minOccurs="0" name="GeneralPartnerInformation_Contacts_City_Item2" type="xs:string"/>
            <xs:element minOccurs="0" name="GeneralPartnerInformation_Contacts_City_Item3" type="xs:string"/>
            <xs:element minOccurs="0" name="GeneralPartnerInformation_Contacts_City_Item4" type="xs:string"/>
            <xs:element minOccurs="0" name="GeneralPartnerInformation_Contacts_City_Item5" type="xs:string"/>
            <xs:element minOccurs="0" name="GeneralPartnerInformation_Contacts_City_Item6" type="xs:string"/>
            <xs:element minOccurs="0" name="GeneralPartnerInformation_Contacts_City_Item7" type="xs:string"/>
            <xs:element minOccurs="0" name="GeneralPartnerInformation_Contacts_City_Item8" type="xs:string"/>
            <xs:element minOccurs="0" name="GeneralPartnerInformation_Contacts_City_Item9" type="xs:string"/>
            <xs:element minOccurs="0" name="GeneralPartnerInformation_Contacts_City_Item10" type="xs:string"/>
            <xs:element minOccurs="0" name="GeneralPartnerInformation_Contacts_County_Item1" type="xs:string"/>
            <xs:element minOccurs="0" name="GeneralPartnerInformation_Contacts_County_Item2" type="xs:string"/>
            <xs:element minOccurs="0" name="GeneralPartnerInformation_Contacts_County_Item3" type="xs:string"/>
            <xs:element minOccurs="0" name="GeneralPartnerInformation_Contacts_County_Item4" type="xs:string"/>
            <xs:element minOccurs="0" name="GeneralPartnerInformation_Contacts_County_Item5" type="xs:string"/>
            <xs:element minOccurs="0" name="GeneralPartnerInformation_Contacts_County_Item6" type="xs:string"/>
            <xs:element minOccurs="0" name="GeneralPartnerInformation_Contacts_County_Item7" type="xs:string"/>
            <xs:element minOccurs="0" name="GeneralPartnerInformation_Contacts_County_Item8" type="xs:string"/>
            <xs:element minOccurs="0" name="GeneralPartnerInformation_Contacts_County_Item9" type="xs:string"/>
            <xs:element minOccurs="0" name="GeneralPartnerInformation_Contacts_County_Item10" type="xs:string"/>
            <xs:element minOccurs="0" name="GeneralPartnerInformation_Contacts_Email_Item1" type="xs:string"/>
            <xs:element minOccurs="0" name="GeneralPartnerInformation_Contacts_Email_Item2" type="xs:string"/>
            <xs:element minOccurs="0" name="GeneralPartnerInformation_Contacts_Email_Item3" type="xs:string"/>
            <xs:element minOccurs="0" name="GeneralPartnerInformation_Contacts_Email_Item4" type="xs:string"/>
            <xs:element minOccurs="0" name="GeneralPartnerInformation_Contacts_Email_Item5" type="xs:string"/>
            <xs:element minOccurs="0" name="GeneralPartnerInformation_Contacts_Email_Item6" type="xs:string"/>
            <xs:element minOccurs="0" name="GeneralPartnerInformation_Contacts_Email_Item7" type="xs:string"/>
            <xs:element minOccurs="0" name="GeneralPartnerInformation_Contacts_Email_Item8" type="xs:string"/>
            <xs:element minOccurs="0" name="GeneralPartnerInformation_Contacts_Email_Item9" type="xs:string"/>
            <xs:element minOccurs="0" name="GeneralPartnerInformation_Contacts_Email_Item10" type="xs:string"/>
            <xs:element minOccurs="0" name="GeneralPartnerInformation_Contacts_Fax_Item1" type="xs:string"/>
            <xs:element minOccurs="0" name="GeneralPartnerInformation_Contacts_Fax_Item2" type="xs:string"/>
            <xs:element minOccurs="0" name="GeneralPartnerInformation_Contacts_Fax_Item3" type="xs:string"/>
            <xs:element minOccurs="0" name="GeneralPartnerInformation_Contacts_Fax_Item4" type="xs:string"/>
            <xs:element minOccurs="0" name="GeneralPartnerInformation_Contacts_Fax_Item5" type="xs:string"/>
            <xs:element minOccurs="0" name="GeneralPartnerInformation_Contacts_Fax_Item6" type="xs:string"/>
            <xs:element minOccurs="0" name="GeneralPartnerInformation_Contacts_Fax_Item7" type="xs:string"/>
            <xs:element minOccurs="0" name="GeneralPartnerInformation_Contacts_Fax_Item8" type="xs:string"/>
            <xs:element minOccurs="0" name="GeneralPartnerInformation_Contacts_Fax_Item9" type="xs:string"/>
            <xs:element minOccurs="0" name="GeneralPartnerInformation_Contacts_Fax_Item10" type="xs:string"/>
            <xs:element minOccurs="0" name="GeneralPartnerInformation_Contacts_FirstName_Item1" type="xs:string"/>
            <xs:element minOccurs="0" name="GeneralPartnerInformation_Contacts_FirstName_Item2" type="xs:string"/>
            <xs:element minOccurs="0" name="GeneralPartnerInformation_Contacts_FirstName_Item3" type="xs:string"/>
            <xs:element minOccurs="0" name="GeneralPartnerInformation_Contacts_FirstName_Item4" type="xs:string"/>
            <xs:element minOccurs="0" name="GeneralPartnerInformation_Contacts_FirstName_Item5" type="xs:string"/>
            <xs:element minOccurs="0" name="GeneralPartnerInformation_Contacts_FirstName_Item6" type="xs:string"/>
            <xs:element minOccurs="0" name="GeneralPartnerInformation_Contacts_FirstName_Item7" type="xs:string"/>
            <xs:element minOccurs="0" name="GeneralPartnerInformation_Contacts_FirstName_Item8" type="xs:string"/>
            <xs:element minOccurs="0" name="GeneralPartnerInformation_Contacts_FirstName_Item9" type="xs:string"/>
            <xs:element minOccurs="0" name="GeneralPartnerInformation_Contacts_FirstName_Item10" type="xs:string"/>
            <xs:element minOccurs="0" name="GeneralPartnerInformation_Contacts_LastNameOrBusinessName_Item1" type="xs:string"/>
            <xs:element minOccurs="0" name="GeneralPartnerInformation_Contacts_LastNameOrBusinessName_Item2" type="xs:string"/>
            <xs:element minOccurs="0" name="GeneralPartnerInformation_Contacts_LastNameOrBusinessName_Item3" type="xs:string"/>
            <xs:element minOccurs="0" name="GeneralPartnerInformation_Contacts_LastNameOrBusinessName_Item4" type="xs:string"/>
            <xs:element minOccurs="0" name="GeneralPartnerInformation_Contacts_LastNameOrBusinessName_Item5" type="xs:string"/>
            <xs:element minOccurs="0" name="GeneralPartnerInformation_Contacts_LastNameOrBusinessName_Item6" type="xs:string"/>
            <xs:element minOccurs="0" name="GeneralPartnerInformation_Contacts_LastNameOrBusinessName_Item7" type="xs:string"/>
            <xs:element minOccurs="0" name="GeneralPartnerInformation_Contacts_LastNameOrBusinessName_Item8" type="xs:string"/>
            <xs:element minOccurs="0" name="GeneralPartnerInformation_Contacts_LastNameOrBusinessName_Item9" type="xs:string"/>
            <xs:element minOccurs="0" name="GeneralPartnerInformation_Contacts_LastNameOrBusinessName_Item10" type="xs:string"/>
            <xs:element minOccurs="0" name="GeneralPartnerInformation_Contacts_MI_Item1" type="xs:string"/>
            <xs:element minOccurs="0" name="GeneralPartnerInformation_Contacts_MI_Item2" type="xs:string"/>
            <xs:element minOccurs="0" name="GeneralPartnerInformation_Contacts_MI_Item3" type="xs:string"/>
            <xs:element minOccurs="0" name="GeneralPartnerInformation_Contacts_MI_Item4" type="xs:string"/>
            <xs:element minOccurs="0" name="GeneralPartnerInformation_Contacts_MI_Item5" type="xs:string"/>
            <xs:element minOccurs="0" name="GeneralPartnerInformation_Contacts_MI_Item6" type="xs:string"/>
            <xs:element minOccurs="0" name="GeneralPartnerInformation_Contacts_MI_Item7" type="xs:string"/>
            <xs:element minOccurs="0" name="GeneralPartnerInformation_Contacts_MI_Item8" type="xs:string"/>
            <xs:element minOccurs="0" name="GeneralPartnerInformation_Contacts_MI_Item9" type="xs:string"/>
            <xs:element minOccurs="0" name="GeneralPartnerInformation_Contacts_MI_Item10" type="xs:string"/>
            <xs:element minOccurs="0" name="GeneralPartnerInformation_Contacts_Phone_Item1" type="xs:string"/>
            <xs:element minOccurs="0" name="GeneralPartnerInformation_Contacts_Phone_Item2" type="xs:string"/>
            <xs:element minOccurs="0" name="GeneralPartnerInformation_Contacts_Phone_Item3" type="xs:string"/>
            <xs:element minOccurs="0" name="GeneralPartnerInformation_Contacts_Phone_Item4" type="xs:string"/>
            <xs:element minOccurs="0" name="GeneralPartnerInformation_Contacts_Phone_Item5" type="xs:string"/>
            <xs:element minOccurs="0" name="GeneralPartnerInformation_Contacts_Phone_Item6" type="xs:string"/>
            <xs:element minOccurs="0" name="GeneralPartnerInformation_Contacts_Phone_Item7" type="xs:string"/>
            <xs:element minOccurs="0" name="GeneralPartnerInformation_Contacts_Phone_Item8" type="xs:string"/>
            <xs:element minOccurs="0" name="GeneralPartnerInformation_Contacts_Phone_Item9" type="xs:string"/>
            <xs:element minOccurs="0" name="GeneralPartnerInformation_Contacts_Phone_Item10" type="xs:string"/>
            <xs:element minOccurs="0" name="GeneralPartnerInformation_Contacts_PrimaryStreet_Item1" type="xs:string"/>
            <xs:element minOccurs="0" name="GeneralPartnerInformation_Contacts_PrimaryStreet_Item2" type="xs:string"/>
            <xs:element minOccurs="0" name="GeneralPartnerInformation_Contacts_PrimaryStreet_Item3" type="xs:string"/>
            <xs:element minOccurs="0" name="GeneralPartnerInformation_Contacts_PrimaryStreet_Item4" type="xs:string"/>
            <xs:element minOccurs="0" name="GeneralPartnerInformation_Contacts_PrimaryStreet_Item5" type="xs:string"/>
            <xs:element minOccurs="0" name="GeneralPartnerInformation_Contacts_PrimaryStreet_Item6" type="xs:string"/>
            <xs:element minOccurs="0" name="GeneralPartnerInformation_Contacts_PrimaryStreet_Item7" type="xs:string"/>
            <xs:element minOccurs="0" name="GeneralPartnerInformation_Contacts_PrimaryStreet_Item8" type="xs:string"/>
            <xs:element minOccurs="0" name="GeneralPartnerInformation_Contacts_PrimaryStreet_Item9" type="xs:string"/>
            <xs:element minOccurs="0" name="GeneralPartnerInformation_Contacts_PrimaryStreet_Item10" type="xs:string"/>
            <xs:element minOccurs="0" name="GeneralPartnerInformation_Contacts_Salutation_Item1" type="xs:string"/>
            <xs:element minOccurs="0" name="GeneralPartnerInformation_Contacts_Salutation_Item2" type="xs:string"/>
            <xs:element minOccurs="0" name="GeneralPartnerInformation_Contacts_Salutation_Item3" type="xs:string"/>
            <xs:element minOccurs="0" name="GeneralPartnerInformation_Contacts_Salutation_Item4" type="xs:string"/>
            <xs:element minOccurs="0" name="GeneralPartnerInformation_Contacts_Salutation_Item5" type="xs:string"/>
            <xs:element minOccurs="0" name="GeneralPartnerInformation_Contacts_Salutation_Item6" type="xs:string"/>
            <xs:element minOccurs="0" name="GeneralPartnerInformation_Contacts_Salutation_Item7" type="xs:string"/>
            <xs:element minOccurs="0" name="GeneralPartnerInformation_Contacts_Salutation_Item8" type="xs:string"/>
            <xs:element minOccurs="0" name="GeneralPartnerInformation_Contacts_Salutation_Item9" type="xs:string"/>
            <xs:element minOccurs="0" name="GeneralPartnerInformation_Contacts_Salutation_Item10" type="xs:string"/>
            <xs:element minOccurs="0" name="GeneralPartnerInformation_Contacts_SecondaryStreet_Item1" type="xs:string"/>
            <xs:element minOccurs="0" name="GeneralPartnerInformation_Contacts_SecondaryStreet_Item2" type="xs:string"/>
            <xs:element minOccurs="0" name="GeneralPartnerInformation_Contacts_SecondaryStreet_Item3" type="xs:string"/>
            <xs:element minOccurs="0" name="GeneralPartnerInformation_Contacts_SecondaryStreet_Item4" type="xs:string"/>
            <xs:element minOccurs="0" name="GeneralPartnerInformation_Contacts_SecondaryStreet_Item5" type="xs:string"/>
            <xs:element minOccurs="0" name="GeneralPartnerInformation_Contacts_SecondaryStreet_Item6" type="xs:string"/>
            <xs:element minOccurs="0" name="GeneralPartnerInformation_Contacts_SecondaryStreet_Item7" type="xs:string"/>
            <xs:element minOccurs="0" name="GeneralPartnerInformation_Contacts_SecondaryStreet_Item8" type="xs:string"/>
            <xs:element minOccurs="0" name="GeneralPartnerInformation_Contacts_SecondaryStreet_Item9" type="xs:string"/>
            <xs:element minOccurs="0" name="GeneralPartnerInformation_Contacts_SecondaryStreet_Item10" type="xs:string"/>
            <xs:element minOccurs="0" name="GeneralPartnerInformation_Contacts_State_Item1" type="xs:string"/>
            <xs:element minOccurs="0" name="GeneralPartnerInformation_Contacts_State_Item2" type="xs:string"/>
            <xs:element minOccurs="0" name="GeneralPartnerInformation_Contacts_State_Item3" type="xs:string"/>
            <xs:element minOccurs="0" name="GeneralPartnerInformation_Contacts_State_Item4" type="xs:string"/>
            <xs:element minOccurs="0" name="GeneralPartnerInformation_Contacts_State_Item5" type="xs:string"/>
            <xs:element minOccurs="0" name="GeneralPartnerInformation_Contacts_State_Item6" type="xs:string"/>
            <xs:element minOccurs="0" name="GeneralPartnerInformation_Contacts_State_Item7" type="xs:string"/>
            <xs:element minOccurs="0" name="GeneralPartnerInformation_Contacts_State_Item8" type="xs:string"/>
            <xs:element minOccurs="0" name="GeneralPartnerInformation_Contacts_State_Item9" type="xs:string"/>
            <xs:element minOccurs="0" name="GeneralPartnerInformation_Contacts_State_Item10" type="xs:string"/>
            <xs:element minOccurs="0" name="GeneralPartnerInformation_Contacts_TaxId_Item1" type="xs:string"/>
            <xs:element minOccurs="0" name="GeneralPartnerInformation_Contacts_TaxId_Item2" type="xs:string"/>
            <xs:element minOccurs="0" name="GeneralPartnerInformation_Contacts_TaxId_Item3" type="xs:string"/>
            <xs:element minOccurs="0" name="GeneralPartnerInformation_Contacts_TaxId_Item4" type="xs:string"/>
            <xs:element minOccurs="0" name="GeneralPartnerInformation_Contacts_TaxId_Item5" type="xs:string"/>
            <xs:element minOccurs="0" name="GeneralPartnerInformation_Contacts_TaxId_Item6" type="xs:string"/>
            <xs:element minOccurs="0" name="GeneralPartnerInformation_Contacts_TaxId_Item7" type="xs:string"/>
            <xs:element minOccurs="0" name="GeneralPartnerInformation_Contacts_TaxId_Item8" type="xs:string"/>
            <xs:element minOccurs="0" name="GeneralPartnerInformation_Contacts_TaxId_Item9" type="xs:string"/>
            <xs:element minOccurs="0" name="GeneralPartnerInformation_Contacts_TaxId_Item10" type="xs:string"/>
            <xs:element minOccurs="0" name="GeneralPartnerInformation_Contacts_Title_Item1" type="xs:string"/>
            <xs:element minOccurs="0" name="GeneralPartnerInformation_Contacts_Title_Item2" type="xs:string"/>
            <xs:element minOccurs="0" name="GeneralPartnerInformation_Contacts_Title_Item3" type="xs:string"/>
            <xs:element minOccurs="0" name="GeneralPartnerInformation_Contacts_Title_Item4" type="xs:string"/>
            <xs:element minOccurs="0" name="GeneralPartnerInformation_Contacts_Title_Item5" type="xs:string"/>
            <xs:element minOccurs="0" name="GeneralPartnerInformation_Contacts_Title_Item6" type="xs:string"/>
            <xs:element minOccurs="0" name="GeneralPartnerInformation_Contacts_Title_Item7" type="xs:string"/>
            <xs:element minOccurs="0" name="GeneralPartnerInformation_Contacts_Title_Item8" type="xs:string"/>
            <xs:element minOccurs="0" name="GeneralPartnerInformation_Contacts_Title_Item9" type="xs:string"/>
            <xs:element minOccurs="0" name="GeneralPartnerInformation_Contacts_Title_Item10" type="xs:string"/>
            <xs:element minOccurs="0" name="GeneralPartnerInformation_Contacts_Zip_Item1" type="xs:string"/>
            <xs:element minOccurs="0" name="GeneralPartnerInformation_Contacts_Zip_Item2" type="xs:string"/>
            <xs:element minOccurs="0" name="GeneralPartnerInformation_Contacts_Zip_Item3" type="xs:string"/>
            <xs:element minOccurs="0" name="GeneralPartnerInformation_Contacts_Zip_Item4" type="xs:string"/>
            <xs:element minOccurs="0" name="GeneralPartnerInformation_Contacts_Zip_Item5" type="xs:string"/>
            <xs:element minOccurs="0" name="GeneralPartnerInformation_Contacts_Zip_Item6" type="xs:string"/>
            <xs:element minOccurs="0" name="GeneralPartnerInformation_Contacts_Zip_Item7" type="xs:string"/>
            <xs:element minOccurs="0" name="GeneralPartnerInformation_Contacts_Zip_Item8" type="xs:string"/>
            <xs:element minOccurs="0" name="GeneralPartnerInformation_Contacts_Zip_Item9" type="xs:string"/>
            <xs:element minOccurs="0" name="GeneralPartnerInformation_Contacts_Zip_Item10" type="xs:string"/>
            <xs:element minOccurs="0" name="GeneralPartnerInformation_CustomFieldBitValue1_Item1" type="xs:boolean"/>
            <xs:element minOccurs="0" name="GeneralPartnerInformation_CustomFieldBitValue1_Item2" type="xs:boolean"/>
            <xs:element minOccurs="0" name="GeneralPartnerInformation_CustomFieldBitValue1_Item3" type="xs:boolean"/>
            <xs:element minOccurs="0" name="GeneralPartnerInformation_CustomFieldBitValue1_Item4" type="xs:boolean"/>
            <xs:element minOccurs="0" name="GeneralPartnerInformation_CustomFieldBitValue1_Item5" type="xs:boolean"/>
            <xs:element minOccurs="0" name="GeneralPartnerInformation_CustomFieldBitValue1_Item6" type="xs:boolean"/>
            <xs:element minOccurs="0" name="GeneralPartnerInformation_CustomFieldBitValue1_Item7" type="xs:boolean"/>
            <xs:element minOccurs="0" name="GeneralPartnerInformation_CustomFieldBitValue1_Item8" type="xs:boolean"/>
            <xs:element minOccurs="0" name="GeneralPartnerInformation_CustomFieldBitValue1_Item9" type="xs:boolean"/>
            <xs:element minOccurs="0" name="GeneralPartnerInformation_CustomFieldBitValue1_Item10" type="xs:boolean"/>
            <xs:element minOccurs="0" name="GeneralPartnerInformation_CustomFieldBitValue2_Item1" type="xs:boolean"/>
            <xs:element minOccurs="0" name="GeneralPartnerInformation_CustomFieldBitValue2_Item2" type="xs:boolean"/>
            <xs:element minOccurs="0" name="GeneralPartnerInformation_CustomFieldBitValue2_Item3" type="xs:boolean"/>
            <xs:element minOccurs="0" name="GeneralPartnerInformation_CustomFieldBitValue2_Item4" type="xs:boolean"/>
            <xs:element minOccurs="0" name="GeneralPartnerInformation_CustomFieldBitValue2_Item5" type="xs:boolean"/>
            <xs:element minOccurs="0" name="GeneralPartnerInformation_CustomFieldBitValue2_Item6" type="xs:boolean"/>
            <xs:element minOccurs="0" name="GeneralPartnerInformation_CustomFieldBitValue2_Item7" type="xs:boolean"/>
            <xs:element minOccurs="0" name="GeneralPartnerInformation_CustomFieldBitValue2_Item8" type="xs:boolean"/>
            <xs:element minOccurs="0" name="GeneralPartnerInformation_CustomFieldBitValue2_Item9" type="xs:boolean"/>
            <xs:element minOccurs="0" name="GeneralPartnerInformation_CustomFieldBitValue2_Item10" type="xs:boolean"/>
            <xs:element minOccurs="0" name="GeneralPartnerInformation_CustomFieldBitValue3_Item1" type="xs:boolean"/>
            <xs:element minOccurs="0" name="GeneralPartnerInformation_CustomFieldBitValue3_Item2" type="xs:boolean"/>
            <xs:element minOccurs="0" name="GeneralPartnerInformation_CustomFieldBitValue3_Item3" type="xs:boolean"/>
            <xs:element minOccurs="0" name="GeneralPartnerInformation_CustomFieldBitValue3_Item4" type="xs:boolean"/>
            <xs:element minOccurs="0" name="GeneralPartnerInformation_CustomFieldBitValue3_Item5" type="xs:boolean"/>
            <xs:element minOccurs="0" name="GeneralPartnerInformation_CustomFieldBitValue3_Item6" type="xs:boolean"/>
            <xs:element minOccurs="0" name="GeneralPartnerInformation_CustomFieldBitValue3_Item7" type="xs:boolean"/>
            <xs:element minOccurs="0" name="GeneralPartnerInformation_CustomFieldBitValue3_Item8" type="xs:boolean"/>
            <xs:element minOccurs="0" name="GeneralPartnerInformation_CustomFieldBitValue3_Item9" type="xs:boolean"/>
            <xs:element minOccurs="0" name="GeneralPartnerInformation_CustomFieldBitValue3_Item10" type="xs:boolean"/>
            <xs:element minOccurs="0" name="GeneralPartnerInformation_CustomFieldBitValue4_Item1" type="xs:boolean"/>
            <xs:element minOccurs="0" name="GeneralPartnerInformation_CustomFieldBitValue4_Item2" type="xs:boolean"/>
            <xs:element minOccurs="0" name="GeneralPartnerInformation_CustomFieldBitValue4_Item3" type="xs:boolean"/>
            <xs:element minOccurs="0" name="GeneralPartnerInformation_CustomFieldBitValue4_Item4" type="xs:boolean"/>
            <xs:element minOccurs="0" name="GeneralPartnerInformation_CustomFieldBitValue4_Item5" type="xs:boolean"/>
            <xs:element minOccurs="0" name="GeneralPartnerInformation_CustomFieldBitValue4_Item6" type="xs:boolean"/>
            <xs:element minOccurs="0" name="GeneralPartnerInformation_CustomFieldBitValue4_Item7" type="xs:boolean"/>
            <xs:element minOccurs="0" name="GeneralPartnerInformation_CustomFieldBitValue4_Item8" type="xs:boolean"/>
            <xs:element minOccurs="0" name="GeneralPartnerInformation_CustomFieldBitValue4_Item9" type="xs:boolean"/>
            <xs:element minOccurs="0" name="GeneralPartnerInformation_CustomFieldBitValue4_Item10" type="xs:boolean"/>
            <xs:element minOccurs="0" name="GeneralPartnerInformation_CustomFieldBitValue5_Item1" type="xs:boolean"/>
            <xs:element minOccurs="0" name="GeneralPartnerInformation_CustomFieldBitValue5_Item2" type="xs:boolean"/>
            <xs:element minOccurs="0" name="GeneralPartnerInformation_CustomFieldBitValue5_Item3" type="xs:boolean"/>
            <xs:element minOccurs="0" name="GeneralPartnerInformation_CustomFieldBitValue5_Item4" type="xs:boolean"/>
            <xs:element minOccurs="0" name="GeneralPartnerInformation_CustomFieldBitValue5_Item5" type="xs:boolean"/>
            <xs:element minOccurs="0" name="GeneralPartnerInformation_CustomFieldBitValue5_Item6" type="xs:boolean"/>
            <xs:element minOccurs="0" name="GeneralPartnerInformation_CustomFieldBitValue5_Item7" type="xs:boolean"/>
            <xs:element minOccurs="0" name="GeneralPartnerInformation_CustomFieldBitValue5_Item8" type="xs:boolean"/>
            <xs:element minOccurs="0" name="GeneralPartnerInformation_CustomFieldBitValue5_Item9" type="xs:boolean"/>
            <xs:element minOccurs="0" name="GeneralPartnerInformation_CustomFieldBitValue5_Item10" type="xs:boolean"/>
            <xs:element minOccurs="0" name="GeneralPartnerInformation_CustomFieldDateValue1_Item1" type="xs:date"/>
            <xs:element minOccurs="0" name="GeneralPartnerInformation_CustomFieldDateValue1_Item2" type="xs:date"/>
            <xs:element minOccurs="0" name="GeneralPartnerInformation_CustomFieldDateValue1_Item3" type="xs:date"/>
            <xs:element minOccurs="0" name="GeneralPartnerInformation_CustomFieldDateValue1_Item4" type="xs:date"/>
            <xs:element minOccurs="0" name="GeneralPartnerInformation_CustomFieldDateValue1_Item5" type="xs:date"/>
            <xs:element minOccurs="0" name="GeneralPartnerInformation_CustomFieldDateValue1_Item6" type="xs:date"/>
            <xs:element minOccurs="0" name="GeneralPartnerInformation_CustomFieldDateValue1_Item7" type="xs:date"/>
            <xs:element minOccurs="0" name="GeneralPartnerInformation_CustomFieldDateValue1_Item8" type="xs:date"/>
            <xs:element minOccurs="0" name="GeneralPartnerInformation_CustomFieldDateValue1_Item9" type="xs:date"/>
            <xs:element minOccurs="0" name="GeneralPartnerInformation_CustomFieldDateValue1_Item10" type="xs:date"/>
            <xs:element minOccurs="0" name="GeneralPartnerInformation_CustomFieldDateValue2_Item1" type="xs:date"/>
            <xs:element minOccurs="0" name="GeneralPartnerInformation_CustomFieldDateValue2_Item2" type="xs:date"/>
            <xs:element minOccurs="0" name="GeneralPartnerInformation_CustomFieldDateValue2_Item3" type="xs:date"/>
            <xs:element minOccurs="0" name="GeneralPartnerInformation_CustomFieldDateValue2_Item4" type="xs:date"/>
            <xs:element minOccurs="0" name="GeneralPartnerInformation_CustomFieldDateValue2_Item5" type="xs:date"/>
            <xs:element minOccurs="0" name="GeneralPartnerInformation_CustomFieldDateValue2_Item6" type="xs:date"/>
            <xs:element minOccurs="0" name="GeneralPartnerInformation_CustomFieldDateValue2_Item7" type="xs:date"/>
            <xs:element minOccurs="0" name="GeneralPartnerInformation_CustomFieldDateValue2_Item8" type="xs:date"/>
            <xs:element minOccurs="0" name="GeneralPartnerInformation_CustomFieldDateValue2_Item9" type="xs:date"/>
            <xs:element minOccurs="0" name="GeneralPartnerInformation_CustomFieldDateValue2_Item10" type="xs:date"/>
            <xs:element minOccurs="0" name="GeneralPartnerInformation_CustomFieldDateValue3_Item1" type="xs:date"/>
            <xs:element minOccurs="0" name="GeneralPartnerInformation_CustomFieldDateValue3_Item2" type="xs:date"/>
            <xs:element minOccurs="0" name="GeneralPartnerInformation_CustomFieldDateValue3_Item3" type="xs:date"/>
            <xs:element minOccurs="0" name="GeneralPartnerInformation_CustomFieldDateValue3_Item4" type="xs:date"/>
            <xs:element minOccurs="0" name="GeneralPartnerInformation_CustomFieldDateValue3_Item5" type="xs:date"/>
            <xs:element minOccurs="0" name="GeneralPartnerInformation_CustomFieldDateValue3_Item6" type="xs:date"/>
            <xs:element minOccurs="0" name="GeneralPartnerInformation_CustomFieldDateValue3_Item7" type="xs:date"/>
            <xs:element minOccurs="0" name="GeneralPartnerInformation_CustomFieldDateValue3_Item8" type="xs:date"/>
            <xs:element minOccurs="0" name="GeneralPartnerInformation_CustomFieldDateValue3_Item9" type="xs:date"/>
            <xs:element minOccurs="0" name="GeneralPartnerInformation_CustomFieldDateValue3_Item10" type="xs:date"/>
            <xs:element minOccurs="0" name="GeneralPartnerInformation_CustomFieldDateValue4_Item1" type="xs:date"/>
            <xs:element minOccurs="0" name="GeneralPartnerInformation_CustomFieldDateValue4_Item2" type="xs:date"/>
            <xs:element minOccurs="0" name="GeneralPartnerInformation_CustomFieldDateValue4_Item3" type="xs:date"/>
            <xs:element minOccurs="0" name="GeneralPartnerInformation_CustomFieldDateValue4_Item4" type="xs:date"/>
            <xs:element minOccurs="0" name="GeneralPartnerInformation_CustomFieldDateValue4_Item5" type="xs:date"/>
            <xs:element minOccurs="0" name="GeneralPartnerInformation_CustomFieldDateValue4_Item6" type="xs:date"/>
            <xs:element minOccurs="0" name="GeneralPartnerInformation_CustomFieldDateValue4_Item7" type="xs:date"/>
            <xs:element minOccurs="0" name="GeneralPartnerInformation_CustomFieldDateValue4_Item8" type="xs:date"/>
            <xs:element minOccurs="0" name="GeneralPartnerInformation_CustomFieldDateValue4_Item9" type="xs:date"/>
            <xs:element minOccurs="0" name="GeneralPartnerInformation_CustomFieldDateValue4_Item10" type="xs:date"/>
            <xs:element minOccurs="0" name="GeneralPartnerInformation_CustomFieldDateValue5_Item1" type="xs:date"/>
            <xs:element minOccurs="0" name="GeneralPartnerInformation_CustomFieldDateValue5_Item2" type="xs:date"/>
            <xs:element minOccurs="0" name="GeneralPartnerInformation_CustomFieldDateValue5_Item3" type="xs:date"/>
            <xs:element minOccurs="0" name="GeneralPartnerInformation_CustomFieldDateValue5_Item4" type="xs:date"/>
            <xs:element minOccurs="0" name="GeneralPartnerInformation_CustomFieldDateValue5_Item5" type="xs:date"/>
            <xs:element minOccurs="0" name="GeneralPartnerInformation_CustomFieldDateValue5_Item6" type="xs:date"/>
            <xs:element minOccurs="0" name="GeneralPartnerInformation_CustomFieldDateValue5_Item7" type="xs:date"/>
            <xs:element minOccurs="0" name="GeneralPartnerInformation_CustomFieldDateValue5_Item8" type="xs:date"/>
            <xs:element minOccurs="0" name="GeneralPartnerInformation_CustomFieldDateValue5_Item9" type="xs:date"/>
            <xs:element minOccurs="0" name="GeneralPartnerInformation_CustomFieldDateValue5_Item10" type="xs:date"/>
            <xs:element minOccurs="0" name="GeneralPartnerInformation_CustomFieldDecimalValue1_Item1" type="xs:decimal"/>
            <xs:element minOccurs="0" name="GeneralPartnerInformation_CustomFieldDecimalValue1_Item2" type="xs:decimal"/>
            <xs:element minOccurs="0" name="GeneralPartnerInformation_CustomFieldDecimalValue1_Item3" type="xs:decimal"/>
            <xs:element minOccurs="0" name="GeneralPartnerInformation_CustomFieldDecimalValue1_Item4" type="xs:decimal"/>
            <xs:element minOccurs="0" name="GeneralPartnerInformation_CustomFieldDecimalValue1_Item5" type="xs:decimal"/>
            <xs:element minOccurs="0" name="GeneralPartnerInformation_CustomFieldDecimalValue1_Item6" type="xs:decimal"/>
            <xs:element minOccurs="0" name="GeneralPartnerInformation_CustomFieldDecimalValue1_Item7" type="xs:decimal"/>
            <xs:element minOccurs="0" name="GeneralPartnerInformation_CustomFieldDecimalValue1_Item8" type="xs:decimal"/>
            <xs:element minOccurs="0" name="GeneralPartnerInformation_CustomFieldDecimalValue1_Item9" type="xs:decimal"/>
            <xs:element minOccurs="0" name="GeneralPartnerInformation_CustomFieldDecimalValue1_Item10" type="xs:decimal"/>
            <xs:element minOccurs="0" name="GeneralPartnerInformation_CustomFieldDecimalValue2_Item1" type="xs:decimal"/>
            <xs:element minOccurs="0" name="GeneralPartnerInformation_CustomFieldDecimalValue2_Item2" type="xs:decimal"/>
            <xs:element minOccurs="0" name="GeneralPartnerInformation_CustomFieldDecimalValue2_Item3" type="xs:decimal"/>
            <xs:element minOccurs="0" name="GeneralPartnerInformation_CustomFieldDecimalValue2_Item4" type="xs:decimal"/>
            <xs:element minOccurs="0" name="GeneralPartnerInformation_CustomFieldDecimalValue2_Item5" type="xs:decimal"/>
            <xs:element minOccurs="0" name="GeneralPartnerInformation_CustomFieldDecimalValue2_Item6" type="xs:decimal"/>
            <xs:element minOccurs="0" name="GeneralPartnerInformation_CustomFieldDecimalValue2_Item7" type="xs:decimal"/>
            <xs:element minOccurs="0" name="GeneralPartnerInformation_CustomFieldDecimalValue2_Item8" type="xs:decimal"/>
            <xs:element minOccurs="0" name="GeneralPartnerInformation_CustomFieldDecimalValue2_Item9" type="xs:decimal"/>
            <xs:element minOccurs="0" name="GeneralPartnerInformation_CustomFieldDecimalValue2_Item10" type="xs:decimal"/>
            <xs:element minOccurs="0" name="GeneralPartnerInformation_CustomFieldDecimalValue3_Item1" type="xs:decimal"/>
            <xs:element minOccurs="0" name="GeneralPartnerInformation_CustomFieldDecimalValue3_Item2" type="xs:decimal"/>
            <xs:element minOccurs="0" name="GeneralPartnerInformation_CustomFieldDecimalValue3_Item3" type="xs:decimal"/>
            <xs:element minOccurs="0" name="GeneralPartnerInformation_CustomFieldDecimalValue3_Item4" type="xs:decimal"/>
            <xs:element minOccurs="0" name="GeneralPartnerInformation_CustomFieldDecimalValue3_Item5" type="xs:decimal"/>
            <xs:element minOccurs="0" name="GeneralPartnerInformation_CustomFieldDecimalValue3_Item6" type="xs:decimal"/>
            <xs:element minOccurs="0" name="GeneralPartnerInformation_CustomFieldDecimalValue3_Item7" type="xs:decimal"/>
            <xs:element minOccurs="0" name="GeneralPartnerInformation_CustomFieldDecimalValue3_Item8" type="xs:decimal"/>
            <xs:element minOccurs="0" name="GeneralPartnerInformation_CustomFieldDecimalValue3_Item9" type="xs:decimal"/>
            <xs:element minOccurs="0" name="GeneralPartnerInformation_CustomFieldDecimalValue3_Item10" type="xs:decimal"/>
            <xs:element minOccurs="0" name="GeneralPartnerInformation_CustomFieldDecimalValue4_Item1" type="xs:decimal"/>
            <xs:element minOccurs="0" name="GeneralPartnerInformation_CustomFieldDecimalValue4_Item2" type="xs:decimal"/>
            <xs:element minOccurs="0" name="GeneralPartnerInformation_CustomFieldDecimalValue4_Item3" type="xs:decimal"/>
            <xs:element minOccurs="0" name="GeneralPartnerInformation_CustomFieldDecimalValue4_Item4" type="xs:decimal"/>
            <xs:element minOccurs="0" name="GeneralPartnerInformation_CustomFieldDecimalValue4_Item5" type="xs:decimal"/>
            <xs:element minOccurs="0" name="GeneralPartnerInformation_CustomFieldDecimalValue4_Item6" type="xs:decimal"/>
            <xs:element minOccurs="0" name="GeneralPartnerInformation_CustomFieldDecimalValue4_Item7" type="xs:decimal"/>
            <xs:element minOccurs="0" name="GeneralPartnerInformation_CustomFieldDecimalValue4_Item8" type="xs:decimal"/>
            <xs:element minOccurs="0" name="GeneralPartnerInformation_CustomFieldDecimalValue4_Item9" type="xs:decimal"/>
            <xs:element minOccurs="0" name="GeneralPartnerInformation_CustomFieldDecimalValue4_Item10" type="xs:decimal"/>
            <xs:element minOccurs="0" name="GeneralPartnerInformation_CustomFieldDecimalValue5_Item1" type="xs:decimal"/>
            <xs:element minOccurs="0" name="GeneralPartnerInformation_CustomFieldDecimalValue5_Item2" type="xs:decimal"/>
            <xs:element minOccurs="0" name="GeneralPartnerInformation_CustomFieldDecimalValue5_Item3" type="xs:decimal"/>
            <xs:element minOccurs="0" name="GeneralPartnerInformation_CustomFieldDecimalValue5_Item4" type="xs:decimal"/>
            <xs:element minOccurs="0" name="GeneralPartnerInformation_CustomFieldDecimalValue5_Item5" type="xs:decimal"/>
            <xs:element minOccurs="0" name="GeneralPartnerInformation_CustomFieldDecimalValue5_Item6" type="xs:decimal"/>
            <xs:element minOccurs="0" name="GeneralPartnerInformation_CustomFieldDecimalValue5_Item7" type="xs:decimal"/>
            <xs:element minOccurs="0" name="GeneralPartnerInformation_CustomFieldDecimalValue5_Item8" type="xs:decimal"/>
            <xs:element minOccurs="0" name="GeneralPartnerInformation_CustomFieldDecimalValue5_Item9" type="xs:decimal"/>
            <xs:element minOccurs="0" name="GeneralPartnerInformation_CustomFieldDecimalValue5_Item10" type="xs:decimal"/>
            <xs:element minOccurs="0" name="GeneralPartnerInformation_CustomFieldNumericValue1_Item1" type="xs:decimal"/>
            <xs:element minOccurs="0" name="GeneralPartnerInformation_CustomFieldNumericValue1_Item2" type="xs:decimal"/>
            <xs:element minOccurs="0" name="GeneralPartnerInformation_CustomFieldNumericValue1_Item3" type="xs:decimal"/>
            <xs:element minOccurs="0" name="GeneralPartnerInformation_CustomFieldNumericValue1_Item4" type="xs:decimal"/>
            <xs:element minOccurs="0" name="GeneralPartnerInformation_CustomFieldNumericValue1_Item5" type="xs:decimal"/>
            <xs:element minOccurs="0" name="GeneralPartnerInformation_CustomFieldNumericValue1_Item6" type="xs:decimal"/>
            <xs:element minOccurs="0" name="GeneralPartnerInformation_CustomFieldNumericValue1_Item7" type="xs:decimal"/>
            <xs:element minOccurs="0" name="GeneralPartnerInformation_CustomFieldNumericValue1_Item8" type="xs:decimal"/>
            <xs:element minOccurs="0" name="GeneralPartnerInformation_CustomFieldNumericValue1_Item9" type="xs:decimal"/>
            <xs:element minOccurs="0" name="GeneralPartnerInformation_CustomFieldNumericValue1_Item10" type="xs:decimal"/>
            <xs:element minOccurs="0" name="GeneralPartnerInformation_CustomFieldNumericValue2_Item1" type="xs:decimal"/>
            <xs:element minOccurs="0" name="GeneralPartnerInformation_CustomFieldNumericValue2_Item2" type="xs:decimal"/>
            <xs:element minOccurs="0" name="GeneralPartnerInformation_CustomFieldNumericValue2_Item3" type="xs:decimal"/>
            <xs:element minOccurs="0" name="GeneralPartnerInformation_CustomFieldNumericValue2_Item4" type="xs:decimal"/>
            <xs:element minOccurs="0" name="GeneralPartnerInformation_CustomFieldNumericValue2_Item5" type="xs:decimal"/>
            <xs:element minOccurs="0" name="GeneralPartnerInformation_CustomFieldNumericValue2_Item6" type="xs:decimal"/>
            <xs:element minOccurs="0" name="GeneralPartnerInformation_CustomFieldNumericValue2_Item7" type="xs:decimal"/>
            <xs:element minOccurs="0" name="GeneralPartnerInformation_CustomFieldNumericValue2_Item8" type="xs:decimal"/>
            <xs:element minOccurs="0" name="GeneralPartnerInformation_CustomFieldNumericValue2_Item9" type="xs:decimal"/>
            <xs:element minOccurs="0" name="GeneralPartnerInformation_CustomFieldNumericValue2_Item10" type="xs:decimal"/>
            <xs:element minOccurs="0" name="GeneralPartnerInformation_CustomFieldNumericValue3_Item1" type="xs:decimal"/>
            <xs:element minOccurs="0" name="GeneralPartnerInformation_CustomFieldNumericValue3_Item2" type="xs:decimal"/>
            <xs:element minOccurs="0" name="GeneralPartnerInformation_CustomFieldNumericValue3_Item3" type="xs:decimal"/>
            <xs:element minOccurs="0" name="GeneralPartnerInformation_CustomFieldNumericValue3_Item4" type="xs:decimal"/>
            <xs:element minOccurs="0" name="GeneralPartnerInformation_CustomFieldNumericValue3_Item5" type="xs:decimal"/>
            <xs:element minOccurs="0" name="GeneralPartnerInformation_CustomFieldNumericValue3_Item6" type="xs:decimal"/>
            <xs:element minOccurs="0" name="GeneralPartnerInformation_CustomFieldNumericValue3_Item7" type="xs:decimal"/>
            <xs:element minOccurs="0" name="GeneralPartnerInformation_CustomFieldNumericValue3_Item8" type="xs:decimal"/>
            <xs:element minOccurs="0" name="GeneralPartnerInformation_CustomFieldNumericValue3_Item9" type="xs:decimal"/>
            <xs:element minOccurs="0" name="GeneralPartnerInformation_CustomFieldNumericValue3_Item10" type="xs:decimal"/>
            <xs:element minOccurs="0" name="GeneralPartnerInformation_CustomFieldNumericValue4_Item1" type="xs:decimal"/>
            <xs:element minOccurs="0" name="GeneralPartnerInformation_CustomFieldNumericValue4_Item2" type="xs:decimal"/>
            <xs:element minOccurs="0" name="GeneralPartnerInformation_CustomFieldNumericValue4_Item3" type="xs:decimal"/>
            <xs:element minOccurs="0" name="GeneralPartnerInformation_CustomFieldNumericValue4_Item4" type="xs:decimal"/>
            <xs:element minOccurs="0" name="GeneralPartnerInformation_CustomFieldNumericValue4_Item5" type="xs:decimal"/>
            <xs:element minOccurs="0" name="GeneralPartnerInformation_CustomFieldNumericValue4_Item6" type="xs:decimal"/>
            <xs:element minOccurs="0" name="GeneralPartnerInformation_CustomFieldNumericValue4_Item7" type="xs:decimal"/>
            <xs:element minOccurs="0" name="GeneralPartnerInformation_CustomFieldNumericValue4_Item8" type="xs:decimal"/>
            <xs:element minOccurs="0" name="GeneralPartnerInformation_CustomFieldNumericValue4_Item9" type="xs:decimal"/>
            <xs:element minOccurs="0" name="GeneralPartnerInformation_CustomFieldNumericValue4_Item10" type="xs:decimal"/>
            <xs:element minOccurs="0" name="GeneralPartnerInformation_CustomFieldNumericValue5_Item1" type="xs:decimal"/>
            <xs:element minOccurs="0" name="GeneralPartnerInformation_CustomFieldNumericValue5_Item2" type="xs:decimal"/>
            <xs:element minOccurs="0" name="GeneralPartnerInformation_CustomFieldNumericValue5_Item3" type="xs:decimal"/>
            <xs:element minOccurs="0" name="GeneralPartnerInformation_CustomFieldNumericValue5_Item4" type="xs:decimal"/>
            <xs:element minOccurs="0" name="GeneralPartnerInformation_CustomFieldNumericValue5_Item5" type="xs:decimal"/>
            <xs:element minOccurs="0" name="GeneralPartnerInformation_CustomFieldNumericValue5_Item6" type="xs:decimal"/>
            <xs:element minOccurs="0" name="GeneralPartnerInformation_CustomFieldNumericValue5_Item7" type="xs:decimal"/>
            <xs:element minOccurs="0" name="GeneralPartnerInformation_CustomFieldNumericValue5_Item8" type="xs:decimal"/>
            <xs:element minOccurs="0" name="GeneralPartnerInformation_CustomFieldNumericValue5_Item9" type="xs:decimal"/>
            <xs:element minOccurs="0" name="GeneralPartnerInformation_CustomFieldNumericValue5_Item10" type="xs:decimal"/>
            <xs:element minOccurs="0" name="GeneralPartnerInformation_CustomFieldTextValue1_Item1" type="xs:string"/>
            <xs:element minOccurs="0" name="GeneralPartnerInformation_CustomFieldTextValue1_Item2" type="xs:string"/>
            <xs:element minOccurs="0" name="GeneralPartnerInformation_CustomFieldTextValue1_Item3" type="xs:string"/>
            <xs:element minOccurs="0" name="GeneralPartnerInformation_CustomFieldTextValue1_Item4" type="xs:string"/>
            <xs:element minOccurs="0" name="GeneralPartnerInformation_CustomFieldTextValue1_Item5" type="xs:string"/>
            <xs:element minOccurs="0" name="GeneralPartnerInformation_CustomFieldTextValue1_Item6" type="xs:string"/>
            <xs:element minOccurs="0" name="GeneralPartnerInformation_CustomFieldTextValue1_Item7" type="xs:string"/>
            <xs:element minOccurs="0" name="GeneralPartnerInformation_CustomFieldTextValue1_Item8" type="xs:string"/>
            <xs:element minOccurs="0" name="GeneralPartnerInformation_CustomFieldTextValue1_Item9" type="xs:string"/>
            <xs:element minOccurs="0" name="GeneralPartnerInformation_CustomFieldTextValue1_Item10" type="xs:string"/>
            <xs:element minOccurs="0" name="GeneralPartnerInformation_CustomFieldTextValue10_Item1" type="xs:string"/>
            <xs:element minOccurs="0" name="GeneralPartnerInformation_CustomFieldTextValue10_Item2" type="xs:string"/>
            <xs:element minOccurs="0" name="GeneralPartnerInformation_CustomFieldTextValue10_Item3" type="xs:string"/>
            <xs:element minOccurs="0" name="GeneralPartnerInformation_CustomFieldTextValue10_Item4" type="xs:string"/>
            <xs:element minOccurs="0" name="GeneralPartnerInformation_CustomFieldTextValue10_Item5" type="xs:string"/>
            <xs:element minOccurs="0" name="GeneralPartnerInformation_CustomFieldTextValue10_Item6" type="xs:string"/>
            <xs:element minOccurs="0" name="GeneralPartnerInformation_CustomFieldTextValue10_Item7" type="xs:string"/>
            <xs:element minOccurs="0" name="GeneralPartnerInformation_CustomFieldTextValue10_Item8" type="xs:string"/>
            <xs:element minOccurs="0" name="GeneralPartnerInformation_CustomFieldTextValue10_Item9" type="xs:string"/>
            <xs:element minOccurs="0" name="GeneralPartnerInformation_CustomFieldTextValue10_Item10" type="xs:string"/>
            <xs:element minOccurs="0" name="GeneralPartnerInformation_CustomFieldTextValue11_Item1" type="xs:string"/>
            <xs:element minOccurs="0" name="GeneralPartnerInformation_CustomFieldTextValue11_Item2" type="xs:string"/>
            <xs:element minOccurs="0" name="GeneralPartnerInformation_CustomFieldTextValue11_Item3" type="xs:string"/>
            <xs:element minOccurs="0" name="GeneralPartnerInformation_CustomFieldTextValue11_Item4" type="xs:string"/>
            <xs:element minOccurs="0" name="GeneralPartnerInformation_CustomFieldTextValue11_Item5" type="xs:string"/>
            <xs:element minOccurs="0" name="GeneralPartnerInformation_CustomFieldTextValue11_Item6" type="xs:string"/>
            <xs:element minOccurs="0" name="GeneralPartnerInformation_CustomFieldTextValue11_Item7" type="xs:string"/>
            <xs:element minOccurs="0" name="GeneralPartnerInformation_CustomFieldTextValue11_Item8" type="xs:string"/>
            <xs:element minOccurs="0" name="GeneralPartnerInformation_CustomFieldTextValue11_Item9" type="xs:string"/>
            <xs:element minOccurs="0" name="GeneralPartnerInformation_CustomFieldTextValue11_Item10" type="xs:string"/>
            <xs:element minOccurs="0" name="GeneralPartnerInformation_CustomFieldTextValue12_Item1" type="xs:string"/>
            <xs:element minOccurs="0" name="GeneralPartnerInformation_CustomFieldTextValue12_Item2" type="xs:string"/>
            <xs:element minOccurs="0" name="GeneralPartnerInformation_CustomFieldTextValue12_Item3" type="xs:string"/>
            <xs:element minOccurs="0" name="GeneralPartnerInformation_CustomFieldTextValue12_Item4" type="xs:string"/>
            <xs:element minOccurs="0" name="GeneralPartnerInformation_CustomFieldTextValue12_Item5" type="xs:string"/>
            <xs:element minOccurs="0" name="GeneralPartnerInformation_CustomFieldTextValue12_Item6" type="xs:string"/>
            <xs:element minOccurs="0" name="GeneralPartnerInformation_CustomFieldTextValue12_Item7" type="xs:string"/>
            <xs:element minOccurs="0" name="GeneralPartnerInformation_CustomFieldTextValue12_Item8" type="xs:string"/>
            <xs:element minOccurs="0" name="GeneralPartnerInformation_CustomFieldTextValue12_Item9" type="xs:string"/>
            <xs:element minOccurs="0" name="GeneralPartnerInformation_CustomFieldTextValue12_Item10" type="xs:string"/>
            <xs:element minOccurs="0" name="GeneralPartnerInformation_CustomFieldTextValue13_Item1" type="xs:string"/>
            <xs:element minOccurs="0" name="GeneralPartnerInformation_CustomFieldTextValue13_Item2" type="xs:string"/>
            <xs:element minOccurs="0" name="GeneralPartnerInformation_CustomFieldTextValue13_Item3" type="xs:string"/>
            <xs:element minOccurs="0" name="GeneralPartnerInformation_CustomFieldTextValue13_Item4" type="xs:string"/>
            <xs:element minOccurs="0" name="GeneralPartnerInformation_CustomFieldTextValue13_Item5" type="xs:string"/>
            <xs:element minOccurs="0" name="GeneralPartnerInformation_CustomFieldTextValue13_Item6" type="xs:string"/>
            <xs:element minOccurs="0" name="GeneralPartnerInformation_CustomFieldTextValue13_Item7" type="xs:string"/>
            <xs:element minOccurs="0" name="GeneralPartnerInformation_CustomFieldTextValue13_Item8" type="xs:string"/>
            <xs:element minOccurs="0" name="GeneralPartnerInformation_CustomFieldTextValue13_Item9" type="xs:string"/>
            <xs:element minOccurs="0" name="GeneralPartnerInformation_CustomFieldTextValue13_Item10" type="xs:string"/>
            <xs:element minOccurs="0" name="GeneralPartnerInformation_CustomFieldTextValue14_Item1" type="xs:string"/>
            <xs:element minOccurs="0" name="GeneralPartnerInformation_CustomFieldTextValue14_Item2" type="xs:string"/>
            <xs:element minOccurs="0" name="GeneralPartnerInformation_CustomFieldTextValue14_Item3" type="xs:string"/>
            <xs:element minOccurs="0" name="GeneralPartnerInformation_CustomFieldTextValue14_Item4" type="xs:string"/>
            <xs:element minOccurs="0" name="GeneralPartnerInformation_CustomFieldTextValue14_Item5" type="xs:string"/>
            <xs:element minOccurs="0" name="GeneralPartnerInformation_CustomFieldTextValue14_Item6" type="xs:string"/>
            <xs:element minOccurs="0" name="GeneralPartnerInformation_CustomFieldTextValue14_Item7" type="xs:string"/>
            <xs:element minOccurs="0" name="GeneralPartnerInformation_CustomFieldTextValue14_Item8" type="xs:string"/>
            <xs:element minOccurs="0" name="GeneralPartnerInformation_CustomFieldTextValue14_Item9" type="xs:string"/>
            <xs:element minOccurs="0" name="GeneralPartnerInformation_CustomFieldTextValue14_Item10" type="xs:string"/>
            <xs:element minOccurs="0" name="GeneralPartnerInformation_CustomFieldTextValue15_Item1" type="xs:string"/>
            <xs:element minOccurs="0" name="GeneralPartnerInformation_CustomFieldTextValue15_Item2" type="xs:string"/>
            <xs:element minOccurs="0" name="GeneralPartnerInformation_CustomFieldTextValue15_Item3" type="xs:string"/>
            <xs:element minOccurs="0" name="GeneralPartnerInformation_CustomFieldTextValue15_Item4" type="xs:string"/>
            <xs:element minOccurs="0" name="GeneralPartnerInformation_CustomFieldTextValue15_Item5" type="xs:string"/>
            <xs:element minOccurs="0" name="GeneralPartnerInformation_CustomFieldTextValue15_Item6" type="xs:string"/>
            <xs:element minOccurs="0" name="GeneralPartnerInformation_CustomFieldTextValue15_Item7" type="xs:string"/>
            <xs:element minOccurs="0" name="GeneralPartnerInformation_CustomFieldTextValue15_Item8" type="xs:string"/>
            <xs:element minOccurs="0" name="GeneralPartnerInformation_CustomFieldTextValue15_Item9" type="xs:string"/>
            <xs:element minOccurs="0" name="GeneralPartnerInformation_CustomFieldTextValue15_Item10" type="xs:string"/>
            <xs:element minOccurs="0" name="GeneralPartnerInformation_CustomFieldTextValue2_Item1" type="xs:string"/>
            <xs:element minOccurs="0" name="GeneralPartnerInformation_CustomFieldTextValue2_Item2" type="xs:string"/>
            <xs:element minOccurs="0" name="GeneralPartnerInformation_CustomFieldTextValue2_Item3" type="xs:string"/>
            <xs:element minOccurs="0" name="GeneralPartnerInformation_CustomFieldTextValue2_Item4" type="xs:string"/>
            <xs:element minOccurs="0" name="GeneralPartnerInformation_CustomFieldTextValue2_Item5" type="xs:string"/>
            <xs:element minOccurs="0" name="GeneralPartnerInformation_CustomFieldTextValue2_Item6" type="xs:string"/>
            <xs:element minOccurs="0" name="GeneralPartnerInformation_CustomFieldTextValue2_Item7" type="xs:string"/>
            <xs:element minOccurs="0" name="GeneralPartnerInformation_CustomFieldTextValue2_Item8" type="xs:string"/>
            <xs:element minOccurs="0" name="GeneralPartnerInformation_CustomFieldTextValue2_Item9" type="xs:string"/>
            <xs:element minOccurs="0" name="GeneralPartnerInformation_CustomFieldTextValue2_Item10" type="xs:string"/>
            <xs:element minOccurs="0" name="GeneralPartnerInformation_CustomFieldTextValue3_Item1" type="xs:string"/>
            <xs:element minOccurs="0" name="GeneralPartnerInformation_CustomFieldTextValue3_Item2" type="xs:string"/>
            <xs:element minOccurs="0" name="GeneralPartnerInformation_CustomFieldTextValue3_Item3" type="xs:string"/>
            <xs:element minOccurs="0" name="GeneralPartnerInformation_CustomFieldTextValue3_Item4" type="xs:string"/>
            <xs:element minOccurs="0" name="GeneralPartnerInformation_CustomFieldTextValue3_Item5" type="xs:string"/>
            <xs:element minOccurs="0" name="GeneralPartnerInformation_CustomFieldTextValue3_Item6" type="xs:string"/>
            <xs:element minOccurs="0" name="GeneralPartnerInformation_CustomFieldTextValue3_Item7" type="xs:string"/>
            <xs:element minOccurs="0" name="GeneralPartnerInformation_CustomFieldTextValue3_Item8" type="xs:string"/>
            <xs:element minOccurs="0" name="GeneralPartnerInformation_CustomFieldTextValue3_Item9" type="xs:string"/>
            <xs:element minOccurs="0" name="GeneralPartnerInformation_CustomFieldTextValue3_Item10" type="xs:string"/>
            <xs:element minOccurs="0" name="GeneralPartnerInformation_CustomFieldTextValue4_Item1" type="xs:string"/>
            <xs:element minOccurs="0" name="GeneralPartnerInformation_CustomFieldTextValue4_Item2" type="xs:string"/>
            <xs:element minOccurs="0" name="GeneralPartnerInformation_CustomFieldTextValue4_Item3" type="xs:string"/>
            <xs:element minOccurs="0" name="GeneralPartnerInformation_CustomFieldTextValue4_Item4" type="xs:string"/>
            <xs:element minOccurs="0" name="GeneralPartnerInformation_CustomFieldTextValue4_Item5" type="xs:string"/>
            <xs:element minOccurs="0" name="GeneralPartnerInformation_CustomFieldTextValue4_Item6" type="xs:string"/>
            <xs:element minOccurs="0" name="GeneralPartnerInformation_CustomFieldTextValue4_Item7" type="xs:string"/>
            <xs:element minOccurs="0" name="GeneralPartnerInformation_CustomFieldTextValue4_Item8" type="xs:string"/>
            <xs:element minOccurs="0" name="GeneralPartnerInformation_CustomFieldTextValue4_Item9" type="xs:string"/>
            <xs:element minOccurs="0" name="GeneralPartnerInformation_CustomFieldTextValue4_Item10" type="xs:string"/>
            <xs:element minOccurs="0" name="GeneralPartnerInformation_CustomFieldTextValue5_Item1" type="xs:string"/>
            <xs:element minOccurs="0" name="GeneralPartnerInformation_CustomFieldTextValue5_Item2" type="xs:string"/>
            <xs:element minOccurs="0" name="GeneralPartnerInformation_CustomFieldTextValue5_Item3" type="xs:string"/>
            <xs:element minOccurs="0" name="GeneralPartnerInformation_CustomFieldTextValue5_Item4" type="xs:string"/>
            <xs:element minOccurs="0" name="GeneralPartnerInformation_CustomFieldTextValue5_Item5" type="xs:string"/>
            <xs:element minOccurs="0" name="GeneralPartnerInformation_CustomFieldTextValue5_Item6" type="xs:string"/>
            <xs:element minOccurs="0" name="GeneralPartnerInformation_CustomFieldTextValue5_Item7" type="xs:string"/>
            <xs:element minOccurs="0" name="GeneralPartnerInformation_CustomFieldTextValue5_Item8" type="xs:string"/>
            <xs:element minOccurs="0" name="GeneralPartnerInformation_CustomFieldTextValue5_Item9" type="xs:string"/>
            <xs:element minOccurs="0" name="GeneralPartnerInformation_CustomFieldTextValue5_Item10" type="xs:string"/>
            <xs:element minOccurs="0" name="GeneralPartnerInformation_CustomFieldTextValue6_Item1" type="xs:string"/>
            <xs:element minOccurs="0" name="GeneralPartnerInformation_CustomFieldTextValue6_Item2" type="xs:string"/>
            <xs:element minOccurs="0" name="GeneralPartnerInformation_CustomFieldTextValue6_Item3" type="xs:string"/>
            <xs:element minOccurs="0" name="GeneralPartnerInformation_CustomFieldTextValue6_Item4" type="xs:string"/>
            <xs:element minOccurs="0" name="GeneralPartnerInformation_CustomFieldTextValue6_Item5" type="xs:string"/>
            <xs:element minOccurs="0" name="GeneralPartnerInformation_CustomFieldTextValue6_Item6" type="xs:string"/>
            <xs:element minOccurs="0" name="GeneralPartnerInformation_CustomFieldTextValue6_Item7" type="xs:string"/>
            <xs:element minOccurs="0" name="GeneralPartnerInformation_CustomFieldTextValue6_Item8" type="xs:string"/>
            <xs:element minOccurs="0" name="GeneralPartnerInformation_CustomFieldTextValue6_Item9" type="xs:string"/>
            <xs:element minOccurs="0" name="GeneralPartnerInformation_CustomFieldTextValue6_Item10" type="xs:string"/>
            <xs:element minOccurs="0" name="GeneralPartnerInformation_CustomFieldTextValue7_Item1" type="xs:string"/>
            <xs:element minOccurs="0" name="GeneralPartnerInformation_CustomFieldTextValue7_Item2" type="xs:string"/>
            <xs:element minOccurs="0" name="GeneralPartnerInformation_CustomFieldTextValue7_Item3" type="xs:string"/>
            <xs:element minOccurs="0" name="GeneralPartnerInformation_CustomFieldTextValue7_Item4" type="xs:string"/>
            <xs:element minOccurs="0" name="GeneralPartnerInformation_CustomFieldTextValue7_Item5" type="xs:string"/>
            <xs:element minOccurs="0" name="GeneralPartnerInformation_CustomFieldTextValue7_Item6" type="xs:string"/>
            <xs:element minOccurs="0" name="GeneralPartnerInformation_CustomFieldTextValue7_Item7" type="xs:string"/>
            <xs:element minOccurs="0" name="GeneralPartnerInformation_CustomFieldTextValue7_Item8" type="xs:string"/>
            <xs:element minOccurs="0" name="GeneralPartnerInformation_CustomFieldTextValue7_Item9" type="xs:string"/>
            <xs:element minOccurs="0" name="GeneralPartnerInformation_CustomFieldTextValue7_Item10" type="xs:string"/>
            <xs:element minOccurs="0" name="GeneralPartnerInformation_CustomFieldTextValue8_Item1" type="xs:string"/>
            <xs:element minOccurs="0" name="GeneralPartnerInformation_CustomFieldTextValue8_Item2" type="xs:string"/>
            <xs:element minOccurs="0" name="GeneralPartnerInformation_CustomFieldTextValue8_Item3" type="xs:string"/>
            <xs:element minOccurs="0" name="GeneralPartnerInformation_CustomFieldTextValue8_Item4" type="xs:string"/>
            <xs:element minOccurs="0" name="GeneralPartnerInformation_CustomFieldTextValue8_Item5" type="xs:string"/>
            <xs:element minOccurs="0" name="GeneralPartnerInformation_CustomFieldTextValue8_Item6" type="xs:string"/>
            <xs:element minOccurs="0" name="GeneralPartnerInformation_CustomFieldTextValue8_Item7" type="xs:string"/>
            <xs:element minOccurs="0" name="GeneralPartnerInformation_CustomFieldTextValue8_Item8" type="xs:string"/>
            <xs:element minOccurs="0" name="GeneralPartnerInformation_CustomFieldTextValue8_Item9" type="xs:string"/>
            <xs:element minOccurs="0" name="GeneralPartnerInformation_CustomFieldTextValue8_Item10" type="xs:string"/>
            <xs:element minOccurs="0" name="GeneralPartnerInformation_CustomFieldTextValue9_Item1" type="xs:string"/>
            <xs:element minOccurs="0" name="GeneralPartnerInformation_CustomFieldTextValue9_Item2" type="xs:string"/>
            <xs:element minOccurs="0" name="GeneralPartnerInformation_CustomFieldTextValue9_Item3" type="xs:string"/>
            <xs:element minOccurs="0" name="GeneralPartnerInformation_CustomFieldTextValue9_Item4" type="xs:string"/>
            <xs:element minOccurs="0" name="GeneralPartnerInformation_CustomFieldTextValue9_Item5" type="xs:string"/>
            <xs:element minOccurs="0" name="GeneralPartnerInformation_CustomFieldTextValue9_Item6" type="xs:string"/>
            <xs:element minOccurs="0" name="GeneralPartnerInformation_CustomFieldTextValue9_Item7" type="xs:string"/>
            <xs:element minOccurs="0" name="GeneralPartnerInformation_CustomFieldTextValue9_Item8" type="xs:string"/>
            <xs:element minOccurs="0" name="GeneralPartnerInformation_CustomFieldTextValue9_Item9" type="xs:string"/>
            <xs:element minOccurs="0" name="GeneralPartnerInformation_CustomFieldTextValue9_Item10" type="xs:string"/>
            <xs:element minOccurs="0" name="GeneralPartnerInformation_EntityContacts_City_Item1" type="xs:string"/>
            <xs:element minOccurs="0" name="GeneralPartnerInformation_EntityContacts_City_Item2" type="xs:string"/>
            <xs:element minOccurs="0" name="GeneralPartnerInformation_EntityContacts_City_Item3" type="xs:string"/>
            <xs:element minOccurs="0" name="GeneralPartnerInformation_EntityContacts_City_Item4" type="xs:string"/>
            <xs:element minOccurs="0" name="GeneralPartnerInformation_EntityContacts_City_Item5" type="xs:string"/>
            <xs:element minOccurs="0" name="GeneralPartnerInformation_EntityContacts_City_Item6" type="xs:string"/>
            <xs:element minOccurs="0" name="GeneralPartnerInformation_EntityContacts_City_Item7" type="xs:string"/>
            <xs:element minOccurs="0" name="GeneralPartnerInformation_EntityContacts_City_Item8" type="xs:string"/>
            <xs:element minOccurs="0" name="GeneralPartnerInformation_EntityContacts_City_Item9" type="xs:string"/>
            <xs:element minOccurs="0" name="GeneralPartnerInformation_EntityContacts_City_Item10" type="xs:string"/>
            <xs:element minOccurs="0" name="GeneralPartnerInformation_EntityContacts_County_Item1" type="xs:string"/>
            <xs:element minOccurs="0" name="GeneralPartnerInformation_EntityContacts_County_Item2" type="xs:string"/>
            <xs:element minOccurs="0" name="GeneralPartnerInformation_EntityContacts_County_Item3" type="xs:string"/>
            <xs:element minOccurs="0" name="GeneralPartnerInformation_EntityContacts_County_Item4" type="xs:string"/>
            <xs:element minOccurs="0" name="GeneralPartnerInformation_EntityContacts_County_Item5" type="xs:string"/>
            <xs:element minOccurs="0" name="GeneralPartnerInformation_EntityContacts_County_Item6" type="xs:string"/>
            <xs:element minOccurs="0" name="GeneralPartnerInformation_EntityContacts_County_Item7" type="xs:string"/>
            <xs:element minOccurs="0" name="GeneralPartnerInformation_EntityContacts_County_Item8" type="xs:string"/>
            <xs:element minOccurs="0" name="GeneralPartnerInformation_EntityContacts_County_Item9" type="xs:string"/>
            <xs:element minOccurs="0" name="GeneralPartnerInformation_EntityContacts_County_Item10" type="xs:string"/>
            <xs:element minOccurs="0" name="GeneralPartnerInformation_EntityContacts_Email_Item1" type="xs:string"/>
            <xs:element minOccurs="0" name="GeneralPartnerInformation_EntityContacts_Email_Item2" type="xs:string"/>
            <xs:element minOccurs="0" name="GeneralPartnerInformation_EntityContacts_Email_Item3" type="xs:string"/>
            <xs:element minOccurs="0" name="GeneralPartnerInformation_EntityContacts_Email_Item4" type="xs:string"/>
            <xs:element minOccurs="0" name="GeneralPartnerInformation_EntityContacts_Email_Item5" type="xs:string"/>
            <xs:element minOccurs="0" name="GeneralPartnerInformation_EntityContacts_Email_Item6" type="xs:string"/>
            <xs:element minOccurs="0" name="GeneralPartnerInformation_EntityContacts_Email_Item7" type="xs:string"/>
            <xs:element minOccurs="0" name="GeneralPartnerInformation_EntityContacts_Email_Item8" type="xs:string"/>
            <xs:element minOccurs="0" name="GeneralPartnerInformation_EntityContacts_Email_Item9" type="xs:string"/>
            <xs:element minOccurs="0" name="GeneralPartnerInformation_EntityContacts_Email_Item10" type="xs:string"/>
            <xs:element minOccurs="0" name="GeneralPartnerInformation_EntityContacts_Fax_Item1" type="xs:string"/>
            <xs:element minOccurs="0" name="GeneralPartnerInformation_EntityContacts_Fax_Item2" type="xs:string"/>
            <xs:element minOccurs="0" name="GeneralPartnerInformation_EntityContacts_Fax_Item3" type="xs:string"/>
            <xs:element minOccurs="0" name="GeneralPartnerInformation_EntityContacts_Fax_Item4" type="xs:string"/>
            <xs:element minOccurs="0" name="GeneralPartnerInformation_EntityContacts_Fax_Item5" type="xs:string"/>
            <xs:element minOccurs="0" name="GeneralPartnerInformation_EntityContacts_Fax_Item6" type="xs:string"/>
            <xs:element minOccurs="0" name="GeneralPartnerInformation_EntityContacts_Fax_Item7" type="xs:string"/>
            <xs:element minOccurs="0" name="GeneralPartnerInformation_EntityContacts_Fax_Item8" type="xs:string"/>
            <xs:element minOccurs="0" name="GeneralPartnerInformation_EntityContacts_Fax_Item9" type="xs:string"/>
            <xs:element minOccurs="0" name="GeneralPartnerInformation_EntityContacts_Fax_Item10" type="xs:string"/>
            <xs:element minOccurs="0" name="GeneralPartnerInformation_EntityContacts_FirstName_Item1" type="xs:string"/>
            <xs:element minOccurs="0" name="GeneralPartnerInformation_EntityContacts_FirstName_Item2" type="xs:string"/>
            <xs:element minOccurs="0" name="GeneralPartnerInformation_EntityContacts_FirstName_Item3" type="xs:string"/>
            <xs:element minOccurs="0" name="GeneralPartnerInformation_EntityContacts_FirstName_Item4" type="xs:string"/>
            <xs:element minOccurs="0" name="GeneralPartnerInformation_EntityContacts_FirstName_Item5" type="xs:string"/>
            <xs:element minOccurs="0" name="GeneralPartnerInformation_EntityContacts_FirstName_Item6" type="xs:string"/>
            <xs:element minOccurs="0" name="GeneralPartnerInformation_EntityContacts_FirstName_Item7" type="xs:string"/>
            <xs:element minOccurs="0" name="GeneralPartnerInformation_EntityContacts_FirstName_Item8" type="xs:string"/>
            <xs:element minOccurs="0" name="GeneralPartnerInformation_EntityContacts_FirstName_Item9" type="xs:string"/>
            <xs:element minOccurs="0" name="GeneralPartnerInformation_EntityContacts_FirstName_Item10" type="xs:string"/>
            <xs:element minOccurs="0" name="GeneralPartnerInformation_EntityContacts_LastNameOrBusinessName_Item1" type="xs:string"/>
            <xs:element minOccurs="0" name="GeneralPartnerInformation_EntityContacts_LastNameOrBusinessName_Item2" type="xs:string"/>
            <xs:element minOccurs="0" name="GeneralPartnerInformation_EntityContacts_LastNameOrBusinessName_Item3" type="xs:string"/>
            <xs:element minOccurs="0" name="GeneralPartnerInformation_EntityContacts_LastNameOrBusinessName_Item4" type="xs:string"/>
            <xs:element minOccurs="0" name="GeneralPartnerInformation_EntityContacts_LastNameOrBusinessName_Item5" type="xs:string"/>
            <xs:element minOccurs="0" name="GeneralPartnerInformation_EntityContacts_LastNameOrBusinessName_Item6" type="xs:string"/>
            <xs:element minOccurs="0" name="GeneralPartnerInformation_EntityContacts_LastNameOrBusinessName_Item7" type="xs:string"/>
            <xs:element minOccurs="0" name="GeneralPartnerInformation_EntityContacts_LastNameOrBusinessName_Item8" type="xs:string"/>
            <xs:element minOccurs="0" name="GeneralPartnerInformation_EntityContacts_LastNameOrBusinessName_Item9" type="xs:string"/>
            <xs:element minOccurs="0" name="GeneralPartnerInformation_EntityContacts_LastNameOrBusinessName_Item10" type="xs:string"/>
            <xs:element minOccurs="0" name="GeneralPartnerInformation_EntityContacts_MI_Item1" type="xs:string"/>
            <xs:element minOccurs="0" name="GeneralPartnerInformation_EntityContacts_MI_Item2" type="xs:string"/>
            <xs:element minOccurs="0" name="GeneralPartnerInformation_EntityContacts_MI_Item3" type="xs:string"/>
            <xs:element minOccurs="0" name="GeneralPartnerInformation_EntityContacts_MI_Item4" type="xs:string"/>
            <xs:element minOccurs="0" name="GeneralPartnerInformation_EntityContacts_MI_Item5" type="xs:string"/>
            <xs:element minOccurs="0" name="GeneralPartnerInformation_EntityContacts_MI_Item6" type="xs:string"/>
            <xs:element minOccurs="0" name="GeneralPartnerInformation_EntityContacts_MI_Item7" type="xs:string"/>
            <xs:element minOccurs="0" name="GeneralPartnerInformation_EntityContacts_MI_Item8" type="xs:string"/>
            <xs:element minOccurs="0" name="GeneralPartnerInformation_EntityContacts_MI_Item9" type="xs:string"/>
            <xs:element minOccurs="0" name="GeneralPartnerInformation_EntityContacts_MI_Item10" type="xs:string"/>
            <xs:element minOccurs="0" name="GeneralPartnerInformation_EntityContacts_Phone_Item1" type="xs:string"/>
            <xs:element minOccurs="0" name="GeneralPartnerInformation_EntityContacts_Phone_Item2" type="xs:string"/>
            <xs:element minOccurs="0" name="GeneralPartnerInformation_EntityContacts_Phone_Item3" type="xs:string"/>
            <xs:element minOccurs="0" name="GeneralPartnerInformation_EntityContacts_Phone_Item4" type="xs:string"/>
            <xs:element minOccurs="0" name="GeneralPartnerInformation_EntityContacts_Phone_Item5" type="xs:string"/>
            <xs:element minOccurs="0" name="GeneralPartnerInformation_EntityContacts_Phone_Item6" type="xs:string"/>
            <xs:element minOccurs="0" name="GeneralPartnerInformation_EntityContacts_Phone_Item7" type="xs:string"/>
            <xs:element minOccurs="0" name="GeneralPartnerInformation_EntityContacts_Phone_Item8" type="xs:string"/>
            <xs:element minOccurs="0" name="GeneralPartnerInformation_EntityContacts_Phone_Item9" type="xs:string"/>
            <xs:element minOccurs="0" name="GeneralPartnerInformation_EntityContacts_Phone_Item10" type="xs:string"/>
            <xs:element minOccurs="0" name="GeneralPartnerInformation_EntityContacts_PrimaryStreet_Item1" type="xs:string"/>
            <xs:element minOccurs="0" name="GeneralPartnerInformation_EntityContacts_PrimaryStreet_Item2" type="xs:string"/>
            <xs:element minOccurs="0" name="GeneralPartnerInformation_EntityContacts_PrimaryStreet_Item3" type="xs:string"/>
            <xs:element minOccurs="0" name="GeneralPartnerInformation_EntityContacts_PrimaryStreet_Item4" type="xs:string"/>
            <xs:element minOccurs="0" name="GeneralPartnerInformation_EntityContacts_PrimaryStreet_Item5" type="xs:string"/>
            <xs:element minOccurs="0" name="GeneralPartnerInformation_EntityContacts_PrimaryStreet_Item6" type="xs:string"/>
            <xs:element minOccurs="0" name="GeneralPartnerInformation_EntityContacts_PrimaryStreet_Item7" type="xs:string"/>
            <xs:element minOccurs="0" name="GeneralPartnerInformation_EntityContacts_PrimaryStreet_Item8" type="xs:string"/>
            <xs:element minOccurs="0" name="GeneralPartnerInformation_EntityContacts_PrimaryStreet_Item9" type="xs:string"/>
            <xs:element minOccurs="0" name="GeneralPartnerInformation_EntityContacts_PrimaryStreet_Item10" type="xs:string"/>
            <xs:element minOccurs="0" name="GeneralPartnerInformation_EntityContacts_Salutation_Item1" type="xs:string"/>
            <xs:element minOccurs="0" name="GeneralPartnerInformation_EntityContacts_Salutation_Item2" type="xs:string"/>
            <xs:element minOccurs="0" name="GeneralPartnerInformation_EntityContacts_Salutation_Item3" type="xs:string"/>
            <xs:element minOccurs="0" name="GeneralPartnerInformation_EntityContacts_Salutation_Item4" type="xs:string"/>
            <xs:element minOccurs="0" name="GeneralPartnerInformation_EntityContacts_Salutation_Item5" type="xs:string"/>
            <xs:element minOccurs="0" name="GeneralPartnerInformation_EntityContacts_Salutation_Item6" type="xs:string"/>
            <xs:element minOccurs="0" name="GeneralPartnerInformation_EntityContacts_Salutation_Item7" type="xs:string"/>
            <xs:element minOccurs="0" name="GeneralPartnerInformation_EntityContacts_Salutation_Item8" type="xs:string"/>
            <xs:element minOccurs="0" name="GeneralPartnerInformation_EntityContacts_Salutation_Item9" type="xs:string"/>
            <xs:element minOccurs="0" name="GeneralPartnerInformation_EntityContacts_Salutation_Item10" type="xs:string"/>
            <xs:element minOccurs="0" name="GeneralPartnerInformation_EntityContacts_SecondaryStreet_Item1" type="xs:string"/>
            <xs:element minOccurs="0" name="GeneralPartnerInformation_EntityContacts_SecondaryStreet_Item2" type="xs:string"/>
            <xs:element minOccurs="0" name="GeneralPartnerInformation_EntityContacts_SecondaryStreet_Item3" type="xs:string"/>
            <xs:element minOccurs="0" name="GeneralPartnerInformation_EntityContacts_SecondaryStreet_Item4" type="xs:string"/>
            <xs:element minOccurs="0" name="GeneralPartnerInformation_EntityContacts_SecondaryStreet_Item5" type="xs:string"/>
            <xs:element minOccurs="0" name="GeneralPartnerInformation_EntityContacts_SecondaryStreet_Item6" type="xs:string"/>
            <xs:element minOccurs="0" name="GeneralPartnerInformation_EntityContacts_SecondaryStreet_Item7" type="xs:string"/>
            <xs:element minOccurs="0" name="GeneralPartnerInformation_EntityContacts_SecondaryStreet_Item8" type="xs:string"/>
            <xs:element minOccurs="0" name="GeneralPartnerInformation_EntityContacts_SecondaryStreet_Item9" type="xs:string"/>
            <xs:element minOccurs="0" name="GeneralPartnerInformation_EntityContacts_SecondaryStreet_Item10" type="xs:string"/>
            <xs:element minOccurs="0" name="GeneralPartnerInformation_EntityContacts_State_Item1" type="xs:string"/>
            <xs:element minOccurs="0" name="GeneralPartnerInformation_EntityContacts_State_Item2" type="xs:string"/>
            <xs:element minOccurs="0" name="GeneralPartnerInformation_EntityContacts_State_Item3" type="xs:string"/>
            <xs:element minOccurs="0" name="GeneralPartnerInformation_EntityContacts_State_Item4" type="xs:string"/>
            <xs:element minOccurs="0" name="GeneralPartnerInformation_EntityContacts_State_Item5" type="xs:string"/>
            <xs:element minOccurs="0" name="GeneralPartnerInformation_EntityContacts_State_Item6" type="xs:string"/>
            <xs:element minOccurs="0" name="GeneralPartnerInformation_EntityContacts_State_Item7" type="xs:string"/>
            <xs:element minOccurs="0" name="GeneralPartnerInformation_EntityContacts_State_Item8" type="xs:string"/>
            <xs:element minOccurs="0" name="GeneralPartnerInformation_EntityContacts_State_Item9" type="xs:string"/>
            <xs:element minOccurs="0" name="GeneralPartnerInformation_EntityContacts_State_Item10" type="xs:string"/>
            <xs:element minOccurs="0" name="GeneralPartnerInformation_EntityContacts_Title_Item1" type="xs:string"/>
            <xs:element minOccurs="0" name="GeneralPartnerInformation_EntityContacts_Title_Item2" type="xs:string"/>
            <xs:element minOccurs="0" name="GeneralPartnerInformation_EntityContacts_Title_Item3" type="xs:string"/>
            <xs:element minOccurs="0" name="GeneralPartnerInformation_EntityContacts_Title_Item4" type="xs:string"/>
            <xs:element minOccurs="0" name="GeneralPartnerInformation_EntityContacts_Title_Item5" type="xs:string"/>
            <xs:element minOccurs="0" name="GeneralPartnerInformation_EntityContacts_Title_Item6" type="xs:string"/>
            <xs:element minOccurs="0" name="GeneralPartnerInformation_EntityContacts_Title_Item7" type="xs:string"/>
            <xs:element minOccurs="0" name="GeneralPartnerInformation_EntityContacts_Title_Item8" type="xs:string"/>
            <xs:element minOccurs="0" name="GeneralPartnerInformation_EntityContacts_Title_Item9" type="xs:string"/>
            <xs:element minOccurs="0" name="GeneralPartnerInformation_EntityContacts_Title_Item10" type="xs:string"/>
            <xs:element minOccurs="0" name="GeneralPartnerInformation_EntityContacts_Zip_Item1" type="xs:string"/>
            <xs:element minOccurs="0" name="GeneralPartnerInformation_EntityContacts_Zip_Item2" type="xs:string"/>
            <xs:element minOccurs="0" name="GeneralPartnerInformation_EntityContacts_Zip_Item3" type="xs:string"/>
            <xs:element minOccurs="0" name="GeneralPartnerInformation_EntityContacts_Zip_Item4" type="xs:string"/>
            <xs:element minOccurs="0" name="GeneralPartnerInformation_EntityContacts_Zip_Item5" type="xs:string"/>
            <xs:element minOccurs="0" name="GeneralPartnerInformation_EntityContacts_Zip_Item6" type="xs:string"/>
            <xs:element minOccurs="0" name="GeneralPartnerInformation_EntityContacts_Zip_Item7" type="xs:string"/>
            <xs:element minOccurs="0" name="GeneralPartnerInformation_EntityContacts_Zip_Item8" type="xs:string"/>
            <xs:element minOccurs="0" name="GeneralPartnerInformation_EntityContacts_Zip_Item9" type="xs:string"/>
            <xs:element minOccurs="0" name="GeneralPartnerInformation_EntityContacts_Zip_Item10" type="xs:string"/>
            <xs:element minOccurs="0" name="GeneralPartnerInformation_ForProfit_Item1" type="xs:boolean"/>
            <xs:element minOccurs="0" name="GeneralPartnerInformation_ForProfit_Item2" type="xs:boolean"/>
            <xs:element minOccurs="0" name="GeneralPartnerInformation_ForProfit_Item3" type="xs:boolean"/>
            <xs:element minOccurs="0" name="GeneralPartnerInformation_ForProfit_Item4" type="xs:boolean"/>
            <xs:element minOccurs="0" name="GeneralPartnerInformation_ForProfit_Item5" type="xs:boolean"/>
            <xs:element minOccurs="0" name="GeneralPartnerInformation_ForProfit_Item6" type="xs:boolean"/>
            <xs:element minOccurs="0" name="GeneralPartnerInformation_ForProfit_Item7" type="xs:boolean"/>
            <xs:element minOccurs="0" name="GeneralPartnerInformation_ForProfit_Item8" type="xs:boolean"/>
            <xs:element minOccurs="0" name="GeneralPartnerInformation_ForProfit_Item9" type="xs:boolean"/>
            <xs:element minOccurs="0" name="GeneralPartnerInformation_ForProfit_Item10" type="xs:boolean"/>
            <xs:element minOccurs="0" name="HomeProgramInformation_CommunityHousingDevelopmentOrganization" type="xs:boolean"/>
            <xs:element minOccurs="0" name="HomeProgramInformation_CustomFieldBitValue1" type="xs:boolean"/>
            <xs:element minOccurs="0" name="HomeProgramInformation_CustomFieldBitValue2" type="xs:boolean"/>
            <xs:element minOccurs="0" name="HomeProgramInformation_CustomFieldBitValue3" type="xs:boolean"/>
            <xs:element minOccurs="0" name="HomeProgramInformation_CustomFieldBitValue4" type="xs:boolean"/>
            <xs:element minOccurs="0" name="HomeProgramInformation_CustomFieldBitValue5" type="xs:boolean"/>
            <xs:element minOccurs="0" name="HomeProgramInformation_CustomFieldDateValue1" type="xs:date"/>
            <xs:element minOccurs="0" name="HomeProgramInformation_CustomFieldDateValue2" type="xs:date"/>
            <xs:element minOccurs="0" name="HomeProgramInformation_CustomFieldDateValue3" type="xs:date"/>
            <xs:element minOccurs="0" name="HomeProgramInformation_CustomFieldDateValue4" type="xs:date"/>
            <xs:element minOccurs="0" name="HomeProgramInformation_CustomFieldDateValue5" type="xs:date"/>
            <xs:element minOccurs="0" name="HomeProgramInformation_CustomFieldDecimalValue1" type="xs:decimal"/>
            <xs:element minOccurs="0" name="HomeProgramInformation_CustomFieldDecimalValue2" type="xs:decimal"/>
            <xs:element minOccurs="0" name="HomeProgramInformation_CustomFieldDecimalValue3" type="xs:decimal"/>
            <xs:element minOccurs="0" name="HomeProgramInformation_CustomFieldDecimalValue4" type="xs:decimal"/>
            <xs:element minOccurs="0" name="HomeProgramInformation_CustomFieldDecimalValue5" type="xs:decimal"/>
            <xs:element minOccurs="0" name="HomeProgramInformation_CustomFieldNumericValue1" type="xs:decimal"/>
            <xs:element minOccurs="0" name="HomeProgramInformation_CustomFieldNumericValue2" type="xs:decimal"/>
            <xs:element minOccurs="0" name="HomeProgramInformation_CustomFieldNumericValue3" type="xs:decimal"/>
            <xs:element minOccurs="0" name="HomeProgramInformation_CustomFieldNumericValue4" type="xs:decimal"/>
            <xs:element minOccurs="0" name="HomeProgramInformation_CustomFieldNumericValue5" type="xs:decimal"/>
            <xs:element minOccurs="0" name="HomeProgramInformation_CustomFieldTextValue1" type="xs:string"/>
            <xs:element minOccurs="0" name="HomeProgramInformation_CustomFieldTextValue10" type="xs:string"/>
            <xs:element minOccurs="0" name="HomeProgramInformation_CustomFieldTextValue2" type="xs:string"/>
            <xs:element minOccurs="0" name="HomeProgramInformation_CustomFieldTextValue3" type="xs:string"/>
            <xs:element minOccurs="0" name="HomeProgramInformation_CustomFieldTextValue4" type="xs:string"/>
            <xs:element minOccurs="0" name="HomeProgramInformation_CustomFieldTextValue5" type="xs:string"/>
            <xs:element minOccurs="0" name="HomeProgramInformation_CustomFieldTextValue6" type="xs:string"/>
            <xs:element minOccurs="0" name="HomeProgramInformation_CustomFieldTextValue7" type="xs:string"/>
            <xs:element minOccurs="0" name="HomeProgramInformation_CustomFieldTextValue8" type="xs:string"/>
            <xs:element minOccurs="0" name="HomeProgramInformation_CustomFieldTextValue9" type="xs:string"/>
            <xs:element minOccurs="0" name="HomeProgramInformation_IDISProjectNumber" type="xs:string"/>
            <xs:element minOccurs="0" name="HomeProgramInformation_NumberOfHighHomeUnitsPlanned" type="xs:int"/>
            <xs:element minOccurs="0" name="HomeProgramInformation_NumberOfHomeUnitsPlanned" type="xs:int"/>
            <xs:element minOccurs="0" name="HomeProgramInformation_NumberOfLowHomeUnitsPlanned" type="xs:int"/>
            <xs:element minOccurs="0" name="HomeProgramInformation_SubsidyPerUnit" type="xs:decimal"/>
            <xs:element minOccurs="0" name="MaintenanceExpenses_CustomFieldBitValue1" type="xs:boolean"/>
            <xs:element minOccurs="0" name="MaintenanceExpenses_CustomFieldBitValue2" type="xs:boolean"/>
            <xs:element minOccurs="0" name="MaintenanceExpenses_CustomFieldBitValue3" type="xs:boolean"/>
            <xs:element minOccurs="0" name="MaintenanceExpenses_CustomFieldBitValue4" type="xs:boolean"/>
            <xs:element minOccurs="0" name="MaintenanceExpenses_CustomFieldBitValue5" type="xs:boolean"/>
            <xs:element minOccurs="0" name="MaintenanceExpenses_CustomFieldDateValue1" type="xs:date"/>
            <xs:element minOccurs="0" name="MaintenanceExpenses_CustomFieldDateValue2" type="xs:date"/>
            <xs:element minOccurs="0" name="MaintenanceExpenses_CustomFieldDateValue3" type="xs:date"/>
            <xs:element minOccurs="0" name="MaintenanceExpenses_CustomFieldDateValue4" type="xs:date"/>
            <xs:element minOccurs="0" name="MaintenanceExpenses_CustomFieldDateValue5" type="xs:date"/>
            <xs:element minOccurs="0" name="MaintenanceExpenses_CustomFieldDecimalValue1" type="xs:decimal"/>
            <xs:element minOccurs="0" name="MaintenanceExpenses_CustomFieldDecimalValue2" type="xs:decimal"/>
            <xs:element minOccurs="0" name="MaintenanceExpenses_CustomFieldDecimalValue3" type="xs:decimal"/>
            <xs:element minOccurs="0" name="MaintenanceExpenses_CustomFieldDecimalValue4" type="xs:decimal"/>
            <xs:element minOccurs="0" name="MaintenanceExpenses_CustomFieldDecimalValue5" type="xs:decimal"/>
            <xs:element minOccurs="0" name="MaintenanceExpenses_CustomFieldNumericValue1" type="xs:decimal"/>
            <xs:element minOccurs="0" name="MaintenanceExpenses_CustomFieldNumericValue2" type="xs:decimal"/>
            <xs:element minOccurs="0" name="MaintenanceExpenses_CustomFieldNumericValue3" type="xs:decimal"/>
            <xs:element minOccurs="0" name="MaintenanceExpenses_CustomFieldNumericValue4" type="xs:decimal"/>
            <xs:element minOccurs="0" name="MaintenanceExpenses_CustomFieldNumericValue5" type="xs:decimal"/>
            <xs:element minOccurs="0" name="MaintenanceExpenses_CustomFieldTextValue1" type="xs:string"/>
            <xs:element minOccurs="0" name="MaintenanceExpenses_CustomFieldTextValue10" type="xs:string"/>
            <xs:element minOccurs="0" name="MaintenanceExpenses_CustomFieldTextValue11" type="xs:string"/>
            <xs:element minOccurs="0" name="MaintenanceExpenses_CustomFieldTextValue12" type="xs:string"/>
            <xs:element minOccurs="0" name="MaintenanceExpenses_CustomFieldTextValue13" type="xs:string"/>
            <xs:element minOccurs="0" name="MaintenanceExpenses_CustomFieldTextValue14" type="xs:string"/>
            <xs:element minOccurs="0" name="MaintenanceExpenses_CustomFieldTextValue15" type="xs:string"/>
            <xs:element minOccurs="0" name="MaintenanceExpenses_CustomFieldTextValue2" type="xs:string"/>
            <xs:element minOccurs="0" name="MaintenanceExpenses_CustomFieldTextValue3" type="xs:string"/>
            <xs:element minOccurs="0" name="MaintenanceExpenses_CustomFieldTextValue4" type="xs:string"/>
            <xs:element minOccurs="0" name="MaintenanceExpenses_CustomFieldTextValue5" type="xs:string"/>
            <xs:element minOccurs="0" name="MaintenanceExpenses_CustomFieldTextValue6" type="xs:string"/>
            <xs:element minOccurs="0" name="MaintenanceExpenses_CustomFieldTextValue7" type="xs:string"/>
            <xs:element minOccurs="0" name="MaintenanceExpenses_CustomFieldTextValue8" type="xs:string"/>
            <xs:element minOccurs="0" name="MaintenanceExpenses_CustomFieldTextValue9" type="xs:string"/>
            <xs:element minOccurs="0" name="MaintenanceExpenses_Decorating" type="xs:decimal"/>
            <xs:element minOccurs="0" name="MaintenanceExpenses_Elevator" type="xs:decimal"/>
            <xs:element minOccurs="0" name="MaintenanceExpenses_Exterminating" type="xs:decimal"/>
            <xs:element minOccurs="0" name="MaintenanceExpenses_Landscaping" type="xs:decimal"/>
            <xs:element minOccurs="0" name="MaintenanceExpenses_MaintenancePayroll" type="xs:decimal"/>
            <xs:element minOccurs="0" name="MaintenanceExpenses_Other" type="xs:decimal"/>
            <xs:element minOccurs="0" name="MaintenanceExpenses_OtherDescription" type="xs:string"/>
            <xs:element minOccurs="0" name="MaintenanceExpenses_Repairs" type="xs:decimal"/>
            <xs:element minOccurs="0" name="MaintenanceExpenses_SnowRemoval" type="xs:decimal"/>
            <xs:element minOccurs="0" name="MaintenanceExpenses_Supplies" type="xs:decimal"/>
            <xs:element minOccurs="0" name="MaintenanceExpenses_SwimmingPool_x002F_Picnic_x002F_BBQ_x0020_Area" type="xs:decimal"/>
            <xs:element minOccurs="0" name="ManagerInformation_Contact_City" type="xs:string"/>
            <xs:element minOccurs="0" name="ManagerInformation_Contact_County" type="xs:string"/>
            <xs:element minOccurs="0" name="ManagerInformation_Contact_Email" type="xs:string"/>
            <xs:element minOccurs="0" name="ManagerInformation_Contact_Fax" type="xs:string"/>
            <xs:element minOccurs="0" name="ManagerInformation_Contact_FirstName" type="xs:string"/>
            <xs:element minOccurs="0" name="ManagerInformation_Contact_LastNameOrBusinessName" type="xs:string"/>
            <xs:element minOccurs="0" name="ManagerInformation_Contact_MI" type="xs:string"/>
            <xs:element minOccurs="0" name="ManagerInformation_Contact_Phone" type="xs:string"/>
            <xs:element minOccurs="0" name="ManagerInformation_Contact_PrimaryStreet" type="xs:string"/>
            <xs:element minOccurs="0" name="ManagerInformation_Contact_Salutation" type="xs:string"/>
            <xs:element minOccurs="0" name="ManagerInformation_Contact_SecondaryStreet" type="xs:string"/>
            <xs:element minOccurs="0" name="ManagerInformation_Contact_State" type="xs:string"/>
            <xs:element minOccurs="0" name="ManagerInformation_Contact_TaxID" type="xs:string"/>
            <xs:element minOccurs="0" name="ManagerInformation_Contact_Title" type="xs:string"/>
            <xs:element minOccurs="0" name="ManagerInformation_Contact_Zip" type="xs:string"/>
            <xs:element minOccurs="0" name="ManagerInformation_ContactID" type="xs:int"/>
            <xs:element minOccurs="0" name="ManagerInformation_CustomFieldBitValue1" type="xs:boolean"/>
            <xs:element minOccurs="0" name="ManagerInformation_CustomFieldBitValue2" type="xs:boolean"/>
            <xs:element minOccurs="0" name="ManagerInformation_CustomFieldBitValue3" type="xs:boolean"/>
            <xs:element minOccurs="0" name="ManagerInformation_CustomFieldBitValue4" type="xs:boolean"/>
            <xs:element minOccurs="0" name="ManagerInformation_CustomFieldBitValue5" type="xs:boolean"/>
            <xs:element minOccurs="0" name="ManagerInformation_CustomFieldDateValue1" type="xs:date"/>
            <xs:element minOccurs="0" name="ManagerInformation_CustomFieldDateValue2" type="xs:date"/>
            <xs:element minOccurs="0" name="ManagerInformation_CustomFieldDateValue3" type="xs:date"/>
            <xs:element minOccurs="0" name="ManagerInformation_CustomFieldDateValue4" type="xs:date"/>
            <xs:element minOccurs="0" name="ManagerInformation_CustomFieldDateValue5" type="xs:date"/>
            <xs:element minOccurs="0" name="ManagerInformation_CustomFieldDecimalValue1" type="xs:decimal"/>
            <xs:element minOccurs="0" name="ManagerInformation_CustomFieldDecimalValue2" type="xs:decimal"/>
            <xs:element minOccurs="0" name="ManagerInformation_CustomFieldDecimalValue3" type="xs:decimal"/>
            <xs:element minOccurs="0" name="ManagerInformation_CustomFieldDecimalValue4" type="xs:decimal"/>
            <xs:element minOccurs="0" name="ManagerInformation_CustomFieldDecimalValue5" type="xs:decimal"/>
            <xs:element minOccurs="0" name="ManagerInformation_CustomFieldNumericValue1" type="xs:decimal"/>
            <xs:element minOccurs="0" name="ManagerInformation_CustomFieldNumericValue2" type="xs:decimal"/>
            <xs:element minOccurs="0" name="ManagerInformation_CustomFieldNumericValue3" type="xs:decimal"/>
            <xs:element minOccurs="0" name="ManagerInformation_CustomFieldNumericValue4" type="xs:decimal"/>
            <xs:element minOccurs="0" name="ManagerInformation_CustomFieldNumericValue5" type="xs:decimal"/>
            <xs:element minOccurs="0" name="ManagerInformation_CustomFieldTextValue1" type="xs:string"/>
            <xs:element minOccurs="0" name="ManagerInformation_CustomFieldTextValue10" type="xs:string"/>
            <xs:element minOccurs="0" name="ManagerInformation_CustomFieldTextValue11" type="xs:string"/>
            <xs:element minOccurs="0" name="ManagerInformation_CustomFieldTextValue12" type="xs:string"/>
            <xs:element minOccurs="0" name="ManagerInformation_CustomFieldTextValue13" type="xs:string"/>
            <xs:element minOccurs="0" name="ManagerInformation_CustomFieldTextValue14" type="xs:string"/>
            <xs:element minOccurs="0" name="ManagerInformation_CustomFieldTextValue15" type="xs:string"/>
            <xs:element minOccurs="0" name="ManagerInformation_CustomFieldTextValue2" type="xs:string"/>
            <xs:element minOccurs="0" name="ManagerInformation_CustomFieldTextValue3" type="xs:string"/>
            <xs:element minOccurs="0" name="ManagerInformation_CustomFieldTextValue4" type="xs:string"/>
            <xs:element minOccurs="0" name="ManagerInformation_CustomFieldTextValue5" type="xs:string"/>
            <xs:element minOccurs="0" name="ManagerInformation_CustomFieldTextValue6" type="xs:string"/>
            <xs:element minOccurs="0" name="ManagerInformation_CustomFieldTextValue7" type="xs:string"/>
            <xs:element minOccurs="0" name="ManagerInformation_CustomFieldTextValue8" type="xs:string"/>
            <xs:element minOccurs="0" name="ManagerInformation_CustomFieldTextValue9" type="xs:string"/>
            <xs:element minOccurs="0" name="ManagerInformation_EntityContact_City" type="xs:string"/>
            <xs:element minOccurs="0" name="ManagerInformation_EntityContact_County" type="xs:string"/>
            <xs:element minOccurs="0" name="ManagerInformation_EntityContact_Email" type="xs:string"/>
            <xs:element minOccurs="0" name="ManagerInformation_EntityContact_Fax" type="xs:string"/>
            <xs:element minOccurs="0" name="ManagerInformation_EntityContact_FirstName" type="xs:string"/>
            <xs:element minOccurs="0" name="ManagerInformation_EntityContact_LastNameOrBusinessName" type="xs:string"/>
            <xs:element minOccurs="0" name="ManagerInformation_EntityContact_MI" type="xs:string"/>
            <xs:element minOccurs="0" name="ManagerInformation_EntityContact_Phone" type="xs:string"/>
            <xs:element minOccurs="0" name="ManagerInformation_EntityContact_PrimaryStreet" type="xs:string"/>
            <xs:element minOccurs="0" name="ManagerInformation_EntityContact_Salutation" type="xs:string"/>
            <xs:element minOccurs="0" name="ManagerInformation_EntityContact_SecondaryStreet" type="xs:string"/>
            <xs:element minOccurs="0" name="ManagerInformation_EntityContact_State" type="xs:string"/>
            <xs:element minOccurs="0" name="ManagerInformation_EntityContact_TaxID" type="xs:string"/>
            <xs:element minOccurs="0" name="ManagerInformation_EntityContact_Title" type="xs:string"/>
            <xs:element minOccurs="0" name="ManagerInformation_EntityContact_Zip" type="xs:string"/>
            <xs:element minOccurs="0" name="ManagerInformation_EntityContactID" type="xs:int"/>
            <xs:element minOccurs="0" name="NonProfitParticipants_ContactCapacityType_CapacityType_Item1" type="xs:string"/>
            <xs:element minOccurs="0" name="NonProfitParticipants_ContactCapacityType_CapacityType_Item2" type="xs:string"/>
            <xs:element minOccurs="0" name="NonProfitParticipants_ContactCapacityType_CapacityType_Item3" type="xs:string"/>
            <xs:element minOccurs="0" name="NonProfitParticipants_ContactCapacityType_CapacityType_Item4" type="xs:string"/>
            <xs:element minOccurs="0" name="NonProfitParticipants_ContactCapacityType_CapacityType_Item5" type="xs:string"/>
            <xs:element minOccurs="0" name="NonProfitParticipants_ContactCapacityType_CapacityType_Item6" type="xs:string"/>
            <xs:element minOccurs="0" name="NonProfitParticipants_ContactCapacityType_CapacityType_Item7" type="xs:string"/>
            <xs:element minOccurs="0" name="NonProfitParticipants_ContactCapacityType_CapacityType_Item8" type="xs:string"/>
            <xs:element minOccurs="0" name="NonProfitParticipants_ContactCapacityType_CapacityType_Item9" type="xs:string"/>
            <xs:element minOccurs="0" name="NonProfitParticipants_ContactCapacityType_CapacityType_Item10" type="xs:string"/>
            <xs:element minOccurs="0" name="NonProfitParticipants_Contacts_City_Item1" type="xs:string"/>
            <xs:element minOccurs="0" name="NonProfitParticipants_Contacts_City_Item2" type="xs:string"/>
            <xs:element minOccurs="0" name="NonProfitParticipants_Contacts_City_Item3" type="xs:string"/>
            <xs:element minOccurs="0" name="NonProfitParticipants_Contacts_City_Item4" type="xs:string"/>
            <xs:element minOccurs="0" name="NonProfitParticipants_Contacts_City_Item5" type="xs:string"/>
            <xs:element minOccurs="0" name="NonProfitParticipants_Contacts_City_Item6" type="xs:string"/>
            <xs:element minOccurs="0" name="NonProfitParticipants_Contacts_City_Item7" type="xs:string"/>
            <xs:element minOccurs="0" name="NonProfitParticipants_Contacts_City_Item8" type="xs:string"/>
            <xs:element minOccurs="0" name="NonProfitParticipants_Contacts_City_Item9" type="xs:string"/>
            <xs:element minOccurs="0" name="NonProfitParticipants_Contacts_City_Item10" type="xs:string"/>
            <xs:element minOccurs="0" name="NonProfitParticipants_Contacts_County_Item1" type="xs:string"/>
            <xs:element minOccurs="0" name="NonProfitParticipants_Contacts_County_Item2" type="xs:string"/>
            <xs:element minOccurs="0" name="NonProfitParticipants_Contacts_County_Item3" type="xs:string"/>
            <xs:element minOccurs="0" name="NonProfitParticipants_Contacts_County_Item4" type="xs:string"/>
            <xs:element minOccurs="0" name="NonProfitParticipants_Contacts_County_Item5" type="xs:string"/>
            <xs:element minOccurs="0" name="NonProfitParticipants_Contacts_County_Item6" type="xs:string"/>
            <xs:element minOccurs="0" name="NonProfitParticipants_Contacts_County_Item7" type="xs:string"/>
            <xs:element minOccurs="0" name="NonProfitParticipants_Contacts_County_Item8" type="xs:string"/>
            <xs:element minOccurs="0" name="NonProfitParticipants_Contacts_County_Item9" type="xs:string"/>
            <xs:element minOccurs="0" name="NonProfitParticipants_Contacts_County_Item10" type="xs:string"/>
            <xs:element minOccurs="0" name="NonProfitParticipants_Contacts_Email_Item1" type="xs:string"/>
            <xs:element minOccurs="0" name="NonProfitParticipants_Contacts_Email_Item2" type="xs:string"/>
            <xs:element minOccurs="0" name="NonProfitParticipants_Contacts_Email_Item3" type="xs:string"/>
            <xs:element minOccurs="0" name="NonProfitParticipants_Contacts_Email_Item4" type="xs:string"/>
            <xs:element minOccurs="0" name="NonProfitParticipants_Contacts_Email_Item5" type="xs:string"/>
            <xs:element minOccurs="0" name="NonProfitParticipants_Contacts_Email_Item6" type="xs:string"/>
            <xs:element minOccurs="0" name="NonProfitParticipants_Contacts_Email_Item7" type="xs:string"/>
            <xs:element minOccurs="0" name="NonProfitParticipants_Contacts_Email_Item8" type="xs:string"/>
            <xs:element minOccurs="0" name="NonProfitParticipants_Contacts_Email_Item9" type="xs:string"/>
            <xs:element minOccurs="0" name="NonProfitParticipants_Contacts_Email_Item10" type="xs:string"/>
            <xs:element minOccurs="0" name="NonProfitParticipants_Contacts_Fax_Item1" type="xs:string"/>
            <xs:element minOccurs="0" name="NonProfitParticipants_Contacts_Fax_Item2" type="xs:string"/>
            <xs:element minOccurs="0" name="NonProfitParticipants_Contacts_Fax_Item3" type="xs:string"/>
            <xs:element minOccurs="0" name="NonProfitParticipants_Contacts_Fax_Item4" type="xs:string"/>
            <xs:element minOccurs="0" name="NonProfitParticipants_Contacts_Fax_Item5" type="xs:string"/>
            <xs:element minOccurs="0" name="NonProfitParticipants_Contacts_Fax_Item6" type="xs:string"/>
            <xs:element minOccurs="0" name="NonProfitParticipants_Contacts_Fax_Item7" type="xs:string"/>
            <xs:element minOccurs="0" name="NonProfitParticipants_Contacts_Fax_Item8" type="xs:string"/>
            <xs:element minOccurs="0" name="NonProfitParticipants_Contacts_Fax_Item9" type="xs:string"/>
            <xs:element minOccurs="0" name="NonProfitParticipants_Contacts_Fax_Item10" type="xs:string"/>
            <xs:element minOccurs="0" name="NonProfitParticipants_Contacts_FirstName_Item1" type="xs:string"/>
            <xs:element minOccurs="0" name="NonProfitParticipants_Contacts_FirstName_Item2" type="xs:string"/>
            <xs:element minOccurs="0" name="NonProfitParticipants_Contacts_FirstName_Item3" type="xs:string"/>
            <xs:element minOccurs="0" name="NonProfitParticipants_Contacts_FirstName_Item4" type="xs:string"/>
            <xs:element minOccurs="0" name="NonProfitParticipants_Contacts_FirstName_Item5" type="xs:string"/>
            <xs:element minOccurs="0" name="NonProfitParticipants_Contacts_FirstName_Item6" type="xs:string"/>
            <xs:element minOccurs="0" name="NonProfitParticipants_Contacts_FirstName_Item7" type="xs:string"/>
            <xs:element minOccurs="0" name="NonProfitParticipants_Contacts_FirstName_Item8" type="xs:string"/>
            <xs:element minOccurs="0" name="NonProfitParticipants_Contacts_FirstName_Item9" type="xs:string"/>
            <xs:element minOccurs="0" name="NonProfitParticipants_Contacts_FirstName_Item10" type="xs:string"/>
            <xs:element minOccurs="0" name="NonProfitParticipants_Contacts_LastNameOrBusinessName_Item1" type="xs:string"/>
            <xs:element minOccurs="0" name="NonProfitParticipants_Contacts_LastNameOrBusinessName_Item2" type="xs:string"/>
            <xs:element minOccurs="0" name="NonProfitParticipants_Contacts_LastNameOrBusinessName_Item3" type="xs:string"/>
            <xs:element minOccurs="0" name="NonProfitParticipants_Contacts_LastNameOrBusinessName_Item4" type="xs:string"/>
            <xs:element minOccurs="0" name="NonProfitParticipants_Contacts_LastNameOrBusinessName_Item5" type="xs:string"/>
            <xs:element minOccurs="0" name="NonProfitParticipants_Contacts_LastNameOrBusinessName_Item6" type="xs:string"/>
            <xs:element minOccurs="0" name="NonProfitParticipants_Contacts_LastNameOrBusinessName_Item7" type="xs:string"/>
            <xs:element minOccurs="0" name="NonProfitParticipants_Contacts_LastNameOrBusinessName_Item8" type="xs:string"/>
            <xs:element minOccurs="0" name="NonProfitParticipants_Contacts_LastNameOrBusinessName_Item9" type="xs:string"/>
            <xs:element minOccurs="0" name="NonProfitParticipants_Contacts_LastNameOrBusinessName_Item10" type="xs:string"/>
            <xs:element minOccurs="0" name="NonProfitParticipants_Contacts_MI_Item1" type="xs:string"/>
            <xs:element minOccurs="0" name="NonProfitParticipants_Contacts_MI_Item2" type="xs:string"/>
            <xs:element minOccurs="0" name="NonProfitParticipants_Contacts_MI_Item3" type="xs:string"/>
            <xs:element minOccurs="0" name="NonProfitParticipants_Contacts_MI_Item4" type="xs:string"/>
            <xs:element minOccurs="0" name="NonProfitParticipants_Contacts_MI_Item5" type="xs:string"/>
            <xs:element minOccurs="0" name="NonProfitParticipants_Contacts_MI_Item6" type="xs:string"/>
            <xs:element minOccurs="0" name="NonProfitParticipants_Contacts_MI_Item7" type="xs:string"/>
            <xs:element minOccurs="0" name="NonProfitParticipants_Contacts_MI_Item8" type="xs:string"/>
            <xs:element minOccurs="0" name="NonProfitParticipants_Contacts_MI_Item9" type="xs:string"/>
            <xs:element minOccurs="0" name="NonProfitParticipants_Contacts_MI_Item10" type="xs:string"/>
            <xs:element minOccurs="0" name="NonProfitParticipants_Contacts_Phone_Item1" type="xs:string"/>
            <xs:element minOccurs="0" name="NonProfitParticipants_Contacts_Phone_Item2" type="xs:string"/>
            <xs:element minOccurs="0" name="NonProfitParticipants_Contacts_Phone_Item3" type="xs:string"/>
            <xs:element minOccurs="0" name="NonProfitParticipants_Contacts_Phone_Item4" type="xs:string"/>
            <xs:element minOccurs="0" name="NonProfitParticipants_Contacts_Phone_Item5" type="xs:string"/>
            <xs:element minOccurs="0" name="NonProfitParticipants_Contacts_Phone_Item6" type="xs:string"/>
            <xs:element minOccurs="0" name="NonProfitParticipants_Contacts_Phone_Item7" type="xs:string"/>
            <xs:element minOccurs="0" name="NonProfitParticipants_Contacts_Phone_Item8" type="xs:string"/>
            <xs:element minOccurs="0" name="NonProfitParticipants_Contacts_Phone_Item9" type="xs:string"/>
            <xs:element minOccurs="0" name="NonProfitParticipants_Contacts_Phone_Item10" type="xs:string"/>
            <xs:element minOccurs="0" name="NonProfitParticipants_Contacts_PrimaryStreet_Item1" type="xs:string"/>
            <xs:element minOccurs="0" name="NonProfitParticipants_Contacts_PrimaryStreet_Item2" type="xs:string"/>
            <xs:element minOccurs="0" name="NonProfitParticipants_Contacts_PrimaryStreet_Item3" type="xs:string"/>
            <xs:element minOccurs="0" name="NonProfitParticipants_Contacts_PrimaryStreet_Item4" type="xs:string"/>
            <xs:element minOccurs="0" name="NonProfitParticipants_Contacts_PrimaryStreet_Item5" type="xs:string"/>
            <xs:element minOccurs="0" name="NonProfitParticipants_Contacts_PrimaryStreet_Item6" type="xs:string"/>
            <xs:element minOccurs="0" name="NonProfitParticipants_Contacts_PrimaryStreet_Item7" type="xs:string"/>
            <xs:element minOccurs="0" name="NonProfitParticipants_Contacts_PrimaryStreet_Item8" type="xs:string"/>
            <xs:element minOccurs="0" name="NonProfitParticipants_Contacts_PrimaryStreet_Item9" type="xs:string"/>
            <xs:element minOccurs="0" name="NonProfitParticipants_Contacts_PrimaryStreet_Item10" type="xs:string"/>
            <xs:element minOccurs="0" name="NonProfitParticipants_Contacts_Salutation_Item1" type="xs:string"/>
            <xs:element minOccurs="0" name="NonProfitParticipants_Contacts_Salutation_Item2" type="xs:string"/>
            <xs:element minOccurs="0" name="NonProfitParticipants_Contacts_Salutation_Item3" type="xs:string"/>
            <xs:element minOccurs="0" name="NonProfitParticipants_Contacts_Salutation_Item4" type="xs:string"/>
            <xs:element minOccurs="0" name="NonProfitParticipants_Contacts_Salutation_Item5" type="xs:string"/>
            <xs:element minOccurs="0" name="NonProfitParticipants_Contacts_Salutation_Item6" type="xs:string"/>
            <xs:element minOccurs="0" name="NonProfitParticipants_Contacts_Salutation_Item7" type="xs:string"/>
            <xs:element minOccurs="0" name="NonProfitParticipants_Contacts_Salutation_Item8" type="xs:string"/>
            <xs:element minOccurs="0" name="NonProfitParticipants_Contacts_Salutation_Item9" type="xs:string"/>
            <xs:element minOccurs="0" name="NonProfitParticipants_Contacts_Salutation_Item10" type="xs:string"/>
            <xs:element minOccurs="0" name="NonProfitParticipants_Contacts_SecondaryStreet_Item1" type="xs:string"/>
            <xs:element minOccurs="0" name="NonProfitParticipants_Contacts_SecondaryStreet_Item2" type="xs:string"/>
            <xs:element minOccurs="0" name="NonProfitParticipants_Contacts_SecondaryStreet_Item3" type="xs:string"/>
            <xs:element minOccurs="0" name="NonProfitParticipants_Contacts_SecondaryStreet_Item4" type="xs:string"/>
            <xs:element minOccurs="0" name="NonProfitParticipants_Contacts_SecondaryStreet_Item5" type="xs:string"/>
            <xs:element minOccurs="0" name="NonProfitParticipants_Contacts_SecondaryStreet_Item6" type="xs:string"/>
            <xs:element minOccurs="0" name="NonProfitParticipants_Contacts_SecondaryStreet_Item7" type="xs:string"/>
            <xs:element minOccurs="0" name="NonProfitParticipants_Contacts_SecondaryStreet_Item8" type="xs:string"/>
            <xs:element minOccurs="0" name="NonProfitParticipants_Contacts_SecondaryStreet_Item9" type="xs:string"/>
            <xs:element minOccurs="0" name="NonProfitParticipants_Contacts_SecondaryStreet_Item10" type="xs:string"/>
            <xs:element minOccurs="0" name="NonProfitParticipants_Contacts_State_Item1" type="xs:string"/>
            <xs:element minOccurs="0" name="NonProfitParticipants_Contacts_State_Item2" type="xs:string"/>
            <xs:element minOccurs="0" name="NonProfitParticipants_Contacts_State_Item3" type="xs:string"/>
            <xs:element minOccurs="0" name="NonProfitParticipants_Contacts_State_Item4" type="xs:string"/>
            <xs:element minOccurs="0" name="NonProfitParticipants_Contacts_State_Item5" type="xs:string"/>
            <xs:element minOccurs="0" name="NonProfitParticipants_Contacts_State_Item6" type="xs:string"/>
            <xs:element minOccurs="0" name="NonProfitParticipants_Contacts_State_Item7" type="xs:string"/>
            <xs:element minOccurs="0" name="NonProfitParticipants_Contacts_State_Item8" type="xs:string"/>
            <xs:element minOccurs="0" name="NonProfitParticipants_Contacts_State_Item9" type="xs:string"/>
            <xs:element minOccurs="0" name="NonProfitParticipants_Contacts_State_Item10" type="xs:string"/>
            <xs:element minOccurs="0" name="NonProfitParticipants_Contacts_TaxId_Item1" type="xs:string"/>
            <xs:element minOccurs="0" name="NonProfitParticipants_Contacts_TaxId_Item2" type="xs:string"/>
            <xs:element minOccurs="0" name="NonProfitParticipants_Contacts_TaxId_Item3" type="xs:string"/>
            <xs:element minOccurs="0" name="NonProfitParticipants_Contacts_TaxId_Item4" type="xs:string"/>
            <xs:element minOccurs="0" name="NonProfitParticipants_Contacts_TaxId_Item5" type="xs:string"/>
            <xs:element minOccurs="0" name="NonProfitParticipants_Contacts_TaxId_Item6" type="xs:string"/>
            <xs:element minOccurs="0" name="NonProfitParticipants_Contacts_TaxId_Item7" type="xs:string"/>
            <xs:element minOccurs="0" name="NonProfitParticipants_Contacts_TaxId_Item8" type="xs:string"/>
            <xs:element minOccurs="0" name="NonProfitParticipants_Contacts_TaxId_Item9" type="xs:string"/>
            <xs:element minOccurs="0" name="NonProfitParticipants_Contacts_TaxId_Item10" type="xs:string"/>
            <xs:element minOccurs="0" name="NonProfitParticipants_Contacts_Title_Item1" type="xs:string"/>
            <xs:element minOccurs="0" name="NonProfitParticipants_Contacts_Title_Item2" type="xs:string"/>
            <xs:element minOccurs="0" name="NonProfitParticipants_Contacts_Title_Item3" type="xs:string"/>
            <xs:element minOccurs="0" name="NonProfitParticipants_Contacts_Title_Item4" type="xs:string"/>
            <xs:element minOccurs="0" name="NonProfitParticipants_Contacts_Title_Item5" type="xs:string"/>
            <xs:element minOccurs="0" name="NonProfitParticipants_Contacts_Title_Item6" type="xs:string"/>
            <xs:element minOccurs="0" name="NonProfitParticipants_Contacts_Title_Item7" type="xs:string"/>
            <xs:element minOccurs="0" name="NonProfitParticipants_Contacts_Title_Item8" type="xs:string"/>
            <xs:element minOccurs="0" name="NonProfitParticipants_Contacts_Title_Item9" type="xs:string"/>
            <xs:element minOccurs="0" name="NonProfitParticipants_Contacts_Title_Item10" type="xs:string"/>
            <xs:element minOccurs="0" name="NonProfitParticipants_Contacts_Zip_Item1" type="xs:string"/>
            <xs:element minOccurs="0" name="NonProfitParticipants_Contacts_Zip_Item2" type="xs:string"/>
            <xs:element minOccurs="0" name="NonProfitParticipants_Contacts_Zip_Item3" type="xs:string"/>
            <xs:element minOccurs="0" name="NonProfitParticipants_Contacts_Zip_Item4" type="xs:string"/>
            <xs:element minOccurs="0" name="NonProfitParticipants_Contacts_Zip_Item5" type="xs:string"/>
            <xs:element minOccurs="0" name="NonProfitParticipants_Contacts_Zip_Item6" type="xs:string"/>
            <xs:element minOccurs="0" name="NonProfitParticipants_Contacts_Zip_Item7" type="xs:string"/>
            <xs:element minOccurs="0" name="NonProfitParticipants_Contacts_Zip_Item8" type="xs:string"/>
            <xs:element minOccurs="0" name="NonProfitParticipants_Contacts_Zip_Item9" type="xs:string"/>
            <xs:element minOccurs="0" name="NonProfitParticipants_Contacts_Zip_Item10" type="xs:string"/>
            <xs:element minOccurs="0" name="NonProfitParticipants_CustomFieldBitValue1_Item1" type="xs:boolean"/>
            <xs:element minOccurs="0" name="NonProfitParticipants_CustomFieldBitValue1_Item2" type="xs:boolean"/>
            <xs:element minOccurs="0" name="NonProfitParticipants_CustomFieldBitValue1_Item3" type="xs:boolean"/>
            <xs:element minOccurs="0" name="NonProfitParticipants_CustomFieldBitValue1_Item4" type="xs:boolean"/>
            <xs:element minOccurs="0" name="NonProfitParticipants_CustomFieldBitValue1_Item5" type="xs:boolean"/>
            <xs:element minOccurs="0" name="NonProfitParticipants_CustomFieldBitValue1_Item6" type="xs:boolean"/>
            <xs:element minOccurs="0" name="NonProfitParticipants_CustomFieldBitValue1_Item7" type="xs:boolean"/>
            <xs:element minOccurs="0" name="NonProfitParticipants_CustomFieldBitValue1_Item8" type="xs:boolean"/>
            <xs:element minOccurs="0" name="NonProfitParticipants_CustomFieldBitValue1_Item9" type="xs:boolean"/>
            <xs:element minOccurs="0" name="NonProfitParticipants_CustomFieldBitValue1_Item10" type="xs:boolean"/>
            <xs:element minOccurs="0" name="NonProfitParticipants_CustomFieldBitValue2_Item1" type="xs:boolean"/>
            <xs:element minOccurs="0" name="NonProfitParticipants_CustomFieldBitValue2_Item2" type="xs:boolean"/>
            <xs:element minOccurs="0" name="NonProfitParticipants_CustomFieldBitValue2_Item3" type="xs:boolean"/>
            <xs:element minOccurs="0" name="NonProfitParticipants_CustomFieldBitValue2_Item4" type="xs:boolean"/>
            <xs:element minOccurs="0" name="NonProfitParticipants_CustomFieldBitValue2_Item5" type="xs:boolean"/>
            <xs:element minOccurs="0" name="NonProfitParticipants_CustomFieldBitValue2_Item6" type="xs:boolean"/>
            <xs:element minOccurs="0" name="NonProfitParticipants_CustomFieldBitValue2_Item7" type="xs:boolean"/>
            <xs:element minOccurs="0" name="NonProfitParticipants_CustomFieldBitValue2_Item8" type="xs:boolean"/>
            <xs:element minOccurs="0" name="NonProfitParticipants_CustomFieldBitValue2_Item9" type="xs:boolean"/>
            <xs:element minOccurs="0" name="NonProfitParticipants_CustomFieldBitValue2_Item10" type="xs:boolean"/>
            <xs:element minOccurs="0" name="NonProfitParticipants_CustomFieldBitValue3_Item1" type="xs:boolean"/>
            <xs:element minOccurs="0" name="NonProfitParticipants_CustomFieldBitValue3_Item2" type="xs:boolean"/>
            <xs:element minOccurs="0" name="NonProfitParticipants_CustomFieldBitValue3_Item3" type="xs:boolean"/>
            <xs:element minOccurs="0" name="NonProfitParticipants_CustomFieldBitValue3_Item4" type="xs:boolean"/>
            <xs:element minOccurs="0" name="NonProfitParticipants_CustomFieldBitValue3_Item5" type="xs:boolean"/>
            <xs:element minOccurs="0" name="NonProfitParticipants_CustomFieldBitValue3_Item6" type="xs:boolean"/>
            <xs:element minOccurs="0" name="NonProfitParticipants_CustomFieldBitValue3_Item7" type="xs:boolean"/>
            <xs:element minOccurs="0" name="NonProfitParticipants_CustomFieldBitValue3_Item8" type="xs:boolean"/>
            <xs:element minOccurs="0" name="NonProfitParticipants_CustomFieldBitValue3_Item9" type="xs:boolean"/>
            <xs:element minOccurs="0" name="NonProfitParticipants_CustomFieldBitValue3_Item10" type="xs:boolean"/>
            <xs:element minOccurs="0" name="NonProfitParticipants_CustomFieldBitValue4_Item1" type="xs:boolean"/>
            <xs:element minOccurs="0" name="NonProfitParticipants_CustomFieldBitValue4_Item2" type="xs:boolean"/>
            <xs:element minOccurs="0" name="NonProfitParticipants_CustomFieldBitValue4_Item3" type="xs:boolean"/>
            <xs:element minOccurs="0" name="NonProfitParticipants_CustomFieldBitValue4_Item4" type="xs:boolean"/>
            <xs:element minOccurs="0" name="NonProfitParticipants_CustomFieldBitValue4_Item5" type="xs:boolean"/>
            <xs:element minOccurs="0" name="NonProfitParticipants_CustomFieldBitValue4_Item6" type="xs:boolean"/>
            <xs:element minOccurs="0" name="NonProfitParticipants_CustomFieldBitValue4_Item7" type="xs:boolean"/>
            <xs:element minOccurs="0" name="NonProfitParticipants_CustomFieldBitValue4_Item8" type="xs:boolean"/>
            <xs:element minOccurs="0" name="NonProfitParticipants_CustomFieldBitValue4_Item9" type="xs:boolean"/>
            <xs:element minOccurs="0" name="NonProfitParticipants_CustomFieldBitValue4_Item10" type="xs:boolean"/>
            <xs:element minOccurs="0" name="NonProfitParticipants_CustomFieldBitValue5_Item1" type="xs:boolean"/>
            <xs:element minOccurs="0" name="NonProfitParticipants_CustomFieldBitValue5_Item2" type="xs:boolean"/>
            <xs:element minOccurs="0" name="NonProfitParticipants_CustomFieldBitValue5_Item3" type="xs:boolean"/>
            <xs:element minOccurs="0" name="NonProfitParticipants_CustomFieldBitValue5_Item4" type="xs:boolean"/>
            <xs:element minOccurs="0" name="NonProfitParticipants_CustomFieldBitValue5_Item5" type="xs:boolean"/>
            <xs:element minOccurs="0" name="NonProfitParticipants_CustomFieldBitValue5_Item6" type="xs:boolean"/>
            <xs:element minOccurs="0" name="NonProfitParticipants_CustomFieldBitValue5_Item7" type="xs:boolean"/>
            <xs:element minOccurs="0" name="NonProfitParticipants_CustomFieldBitValue5_Item8" type="xs:boolean"/>
            <xs:element minOccurs="0" name="NonProfitParticipants_CustomFieldBitValue5_Item9" type="xs:boolean"/>
            <xs:element minOccurs="0" name="NonProfitParticipants_CustomFieldBitValue5_Item10" type="xs:boolean"/>
            <xs:element minOccurs="0" name="NonProfitParticipants_CustomFieldDateValue1_Item1" type="xs:date"/>
            <xs:element minOccurs="0" name="NonProfitParticipants_CustomFieldDateValue1_Item2" type="xs:date"/>
            <xs:element minOccurs="0" name="NonProfitParticipants_CustomFieldDateValue1_Item3" type="xs:date"/>
            <xs:element minOccurs="0" name="NonProfitParticipants_CustomFieldDateValue1_Item4" type="xs:date"/>
            <xs:element minOccurs="0" name="NonProfitParticipants_CustomFieldDateValue1_Item5" type="xs:date"/>
            <xs:element minOccurs="0" name="NonProfitParticipants_CustomFieldDateValue1_Item6" type="xs:date"/>
            <xs:element minOccurs="0" name="NonProfitParticipants_CustomFieldDateValue1_Item7" type="xs:date"/>
            <xs:element minOccurs="0" name="NonProfitParticipants_CustomFieldDateValue1_Item8" type="xs:date"/>
            <xs:element minOccurs="0" name="NonProfitParticipants_CustomFieldDateValue1_Item9" type="xs:date"/>
            <xs:element minOccurs="0" name="NonProfitParticipants_CustomFieldDateValue1_Item10" type="xs:date"/>
            <xs:element minOccurs="0" name="NonProfitParticipants_CustomFieldDateValue2_Item1" type="xs:date"/>
            <xs:element minOccurs="0" name="NonProfitParticipants_CustomFieldDateValue2_Item2" type="xs:date"/>
            <xs:element minOccurs="0" name="NonProfitParticipants_CustomFieldDateValue2_Item3" type="xs:date"/>
            <xs:element minOccurs="0" name="NonProfitParticipants_CustomFieldDateValue2_Item4" type="xs:date"/>
            <xs:element minOccurs="0" name="NonProfitParticipants_CustomFieldDateValue2_Item5" type="xs:date"/>
            <xs:element minOccurs="0" name="NonProfitParticipants_CustomFieldDateValue2_Item6" type="xs:date"/>
            <xs:element minOccurs="0" name="NonProfitParticipants_CustomFieldDateValue2_Item7" type="xs:date"/>
            <xs:element minOccurs="0" name="NonProfitParticipants_CustomFieldDateValue2_Item8" type="xs:date"/>
            <xs:element minOccurs="0" name="NonProfitParticipants_CustomFieldDateValue2_Item9" type="xs:date"/>
            <xs:element minOccurs="0" name="NonProfitParticipants_CustomFieldDateValue2_Item10" type="xs:date"/>
            <xs:element minOccurs="0" name="NonProfitParticipants_CustomFieldDateValue3_Item1" type="xs:date"/>
            <xs:element minOccurs="0" name="NonProfitParticipants_CustomFieldDateValue3_Item2" type="xs:date"/>
            <xs:element minOccurs="0" name="NonProfitParticipants_CustomFieldDateValue3_Item3" type="xs:date"/>
            <xs:element minOccurs="0" name="NonProfitParticipants_CustomFieldDateValue3_Item4" type="xs:date"/>
            <xs:element minOccurs="0" name="NonProfitParticipants_CustomFieldDateValue3_Item5" type="xs:date"/>
            <xs:element minOccurs="0" name="NonProfitParticipants_CustomFieldDateValue3_Item6" type="xs:date"/>
            <xs:element minOccurs="0" name="NonProfitParticipants_CustomFieldDateValue3_Item7" type="xs:date"/>
            <xs:element minOccurs="0" name="NonProfitParticipants_CustomFieldDateValue3_Item8" type="xs:date"/>
            <xs:element minOccurs="0" name="NonProfitParticipants_CustomFieldDateValue3_Item9" type="xs:date"/>
            <xs:element minOccurs="0" name="NonProfitParticipants_CustomFieldDateValue3_Item10" type="xs:date"/>
            <xs:element minOccurs="0" name="NonProfitParticipants_CustomFieldDateValue4_Item1" type="xs:date"/>
            <xs:element minOccurs="0" name="NonProfitParticipants_CustomFieldDateValue4_Item2" type="xs:date"/>
            <xs:element minOccurs="0" name="NonProfitParticipants_CustomFieldDateValue4_Item3" type="xs:date"/>
            <xs:element minOccurs="0" name="NonProfitParticipants_CustomFieldDateValue4_Item4" type="xs:date"/>
            <xs:element minOccurs="0" name="NonProfitParticipants_CustomFieldDateValue4_Item5" type="xs:date"/>
            <xs:element minOccurs="0" name="NonProfitParticipants_CustomFieldDateValue4_Item6" type="xs:date"/>
            <xs:element minOccurs="0" name="NonProfitParticipants_CustomFieldDateValue4_Item7" type="xs:date"/>
            <xs:element minOccurs="0" name="NonProfitParticipants_CustomFieldDateValue4_Item8" type="xs:date"/>
            <xs:element minOccurs="0" name="NonProfitParticipants_CustomFieldDateValue4_Item9" type="xs:date"/>
            <xs:element minOccurs="0" name="NonProfitParticipants_CustomFieldDateValue4_Item10" type="xs:date"/>
            <xs:element minOccurs="0" name="NonProfitParticipants_CustomFieldDateValue5_Item1" type="xs:date"/>
            <xs:element minOccurs="0" name="NonProfitParticipants_CustomFieldDateValue5_Item2" type="xs:date"/>
            <xs:element minOccurs="0" name="NonProfitParticipants_CustomFieldDateValue5_Item3" type="xs:date"/>
            <xs:element minOccurs="0" name="NonProfitParticipants_CustomFieldDateValue5_Item4" type="xs:date"/>
            <xs:element minOccurs="0" name="NonProfitParticipants_CustomFieldDateValue5_Item5" type="xs:date"/>
            <xs:element minOccurs="0" name="NonProfitParticipants_CustomFieldDateValue5_Item6" type="xs:date"/>
            <xs:element minOccurs="0" name="NonProfitParticipants_CustomFieldDateValue5_Item7" type="xs:date"/>
            <xs:element minOccurs="0" name="NonProfitParticipants_CustomFieldDateValue5_Item8" type="xs:date"/>
            <xs:element minOccurs="0" name="NonProfitParticipants_CustomFieldDateValue5_Item9" type="xs:date"/>
            <xs:element minOccurs="0" name="NonProfitParticipants_CustomFieldDateValue5_Item10" type="xs:date"/>
            <xs:element minOccurs="0" name="NonProfitParticipants_CustomFieldDecimalValue1_Item1" type="xs:decimal"/>
            <xs:element minOccurs="0" name="NonProfitParticipants_CustomFieldDecimalValue1_Item2" type="xs:decimal"/>
            <xs:element minOccurs="0" name="NonProfitParticipants_CustomFieldDecimalValue1_Item3" type="xs:decimal"/>
            <xs:element minOccurs="0" name="NonProfitParticipants_CustomFieldDecimalValue1_Item4" type="xs:decimal"/>
            <xs:element minOccurs="0" name="NonProfitParticipants_CustomFieldDecimalValue1_Item5" type="xs:decimal"/>
            <xs:element minOccurs="0" name="NonProfitParticipants_CustomFieldDecimalValue1_Item6" type="xs:decimal"/>
            <xs:element minOccurs="0" name="NonProfitParticipants_CustomFieldDecimalValue1_Item7" type="xs:decimal"/>
            <xs:element minOccurs="0" name="NonProfitParticipants_CustomFieldDecimalValue1_Item8" type="xs:decimal"/>
            <xs:element minOccurs="0" name="NonProfitParticipants_CustomFieldDecimalValue1_Item9" type="xs:decimal"/>
            <xs:element minOccurs="0" name="NonProfitParticipants_CustomFieldDecimalValue1_Item10" type="xs:decimal"/>
            <xs:element minOccurs="0" name="NonProfitParticipants_CustomFieldDecimalValue2_Item1" type="xs:decimal"/>
            <xs:element minOccurs="0" name="NonProfitParticipants_CustomFieldDecimalValue2_Item2" type="xs:decimal"/>
            <xs:element minOccurs="0" name="NonProfitParticipants_CustomFieldDecimalValue2_Item3" type="xs:decimal"/>
            <xs:element minOccurs="0" name="NonProfitParticipants_CustomFieldDecimalValue2_Item4" type="xs:decimal"/>
            <xs:element minOccurs="0" name="NonProfitParticipants_CustomFieldDecimalValue2_Item5" type="xs:decimal"/>
            <xs:element minOccurs="0" name="NonProfitParticipants_CustomFieldDecimalValue2_Item6" type="xs:decimal"/>
            <xs:element minOccurs="0" name="NonProfitParticipants_CustomFieldDecimalValue2_Item7" type="xs:decimal"/>
            <xs:element minOccurs="0" name="NonProfitParticipants_CustomFieldDecimalValue2_Item8" type="xs:decimal"/>
            <xs:element minOccurs="0" name="NonProfitParticipants_CustomFieldDecimalValue2_Item9" type="xs:decimal"/>
            <xs:element minOccurs="0" name="NonProfitParticipants_CustomFieldDecimalValue2_Item10" type="xs:decimal"/>
            <xs:element minOccurs="0" name="NonProfitParticipants_CustomFieldDecimalValue3_Item1" type="xs:decimal"/>
            <xs:element minOccurs="0" name="NonProfitParticipants_CustomFieldDecimalValue3_Item2" type="xs:decimal"/>
            <xs:element minOccurs="0" name="NonProfitParticipants_CustomFieldDecimalValue3_Item3" type="xs:decimal"/>
            <xs:element minOccurs="0" name="NonProfitParticipants_CustomFieldDecimalValue3_Item4" type="xs:decimal"/>
            <xs:element minOccurs="0" name="NonProfitParticipants_CustomFieldDecimalValue3_Item5" type="xs:decimal"/>
            <xs:element minOccurs="0" name="NonProfitParticipants_CustomFieldDecimalValue3_Item6" type="xs:decimal"/>
            <xs:element minOccurs="0" name="NonProfitParticipants_CustomFieldDecimalValue3_Item7" type="xs:decimal"/>
            <xs:element minOccurs="0" name="NonProfitParticipants_CustomFieldDecimalValue3_Item8" type="xs:decimal"/>
            <xs:element minOccurs="0" name="NonProfitParticipants_CustomFieldDecimalValue3_Item9" type="xs:decimal"/>
            <xs:element minOccurs="0" name="NonProfitParticipants_CustomFieldDecimalValue3_Item10" type="xs:decimal"/>
            <xs:element minOccurs="0" name="NonProfitParticipants_CustomFieldDecimalValue4_Item1" type="xs:decimal"/>
            <xs:element minOccurs="0" name="NonProfitParticipants_CustomFieldDecimalValue4_Item2" type="xs:decimal"/>
            <xs:element minOccurs="0" name="NonProfitParticipants_CustomFieldDecimalValue4_Item3" type="xs:decimal"/>
            <xs:element minOccurs="0" name="NonProfitParticipants_CustomFieldDecimalValue4_Item4" type="xs:decimal"/>
            <xs:element minOccurs="0" name="NonProfitParticipants_CustomFieldDecimalValue4_Item5" type="xs:decimal"/>
            <xs:element minOccurs="0" name="NonProfitParticipants_CustomFieldDecimalValue4_Item6" type="xs:decimal"/>
            <xs:element minOccurs="0" name="NonProfitParticipants_CustomFieldDecimalValue4_Item7" type="xs:decimal"/>
            <xs:element minOccurs="0" name="NonProfitParticipants_CustomFieldDecimalValue4_Item8" type="xs:decimal"/>
            <xs:element minOccurs="0" name="NonProfitParticipants_CustomFieldDecimalValue4_Item9" type="xs:decimal"/>
            <xs:element minOccurs="0" name="NonProfitParticipants_CustomFieldDecimalValue4_Item10" type="xs:decimal"/>
            <xs:element minOccurs="0" name="NonProfitParticipants_CustomFieldDecimalValue5_Item1" type="xs:decimal"/>
            <xs:element minOccurs="0" name="NonProfitParticipants_CustomFieldDecimalValue5_Item2" type="xs:decimal"/>
            <xs:element minOccurs="0" name="NonProfitParticipants_CustomFieldDecimalValue5_Item3" type="xs:decimal"/>
            <xs:element minOccurs="0" name="NonProfitParticipants_CustomFieldDecimalValue5_Item4" type="xs:decimal"/>
            <xs:element minOccurs="0" name="NonProfitParticipants_CustomFieldDecimalValue5_Item5" type="xs:decimal"/>
            <xs:element minOccurs="0" name="NonProfitParticipants_CustomFieldDecimalValue5_Item6" type="xs:decimal"/>
            <xs:element minOccurs="0" name="NonProfitParticipants_CustomFieldDecimalValue5_Item7" type="xs:decimal"/>
            <xs:element minOccurs="0" name="NonProfitParticipants_CustomFieldDecimalValue5_Item8" type="xs:decimal"/>
            <xs:element minOccurs="0" name="NonProfitParticipants_CustomFieldDecimalValue5_Item9" type="xs:decimal"/>
            <xs:element minOccurs="0" name="NonProfitParticipants_CustomFieldDecimalValue5_Item10" type="xs:decimal"/>
            <xs:element minOccurs="0" name="NonProfitParticipants_CustomFieldNumericValue1_Item1" type="xs:decimal"/>
            <xs:element minOccurs="0" name="NonProfitParticipants_CustomFieldNumericValue1_Item2" type="xs:decimal"/>
            <xs:element minOccurs="0" name="NonProfitParticipants_CustomFieldNumericValue1_Item3" type="xs:decimal"/>
            <xs:element minOccurs="0" name="NonProfitParticipants_CustomFieldNumericValue1_Item4" type="xs:decimal"/>
            <xs:element minOccurs="0" name="NonProfitParticipants_CustomFieldNumericValue1_Item5" type="xs:decimal"/>
            <xs:element minOccurs="0" name="NonProfitParticipants_CustomFieldNumericValue1_Item6" type="xs:decimal"/>
            <xs:element minOccurs="0" name="NonProfitParticipants_CustomFieldNumericValue1_Item7" type="xs:decimal"/>
            <xs:element minOccurs="0" name="NonProfitParticipants_CustomFieldNumericValue1_Item8" type="xs:decimal"/>
            <xs:element minOccurs="0" name="NonProfitParticipants_CustomFieldNumericValue1_Item9" type="xs:decimal"/>
            <xs:element minOccurs="0" name="NonProfitParticipants_CustomFieldNumericValue1_Item10" type="xs:decimal"/>
            <xs:element minOccurs="0" name="NonProfitParticipants_CustomFieldNumericValue2_Item1" type="xs:decimal"/>
            <xs:element minOccurs="0" name="NonProfitParticipants_CustomFieldNumericValue2_Item2" type="xs:decimal"/>
            <xs:element minOccurs="0" name="NonProfitParticipants_CustomFieldNumericValue2_Item3" type="xs:decimal"/>
            <xs:element minOccurs="0" name="NonProfitParticipants_CustomFieldNumericValue2_Item4" type="xs:decimal"/>
            <xs:element minOccurs="0" name="NonProfitParticipants_CustomFieldNumericValue2_Item5" type="xs:decimal"/>
            <xs:element minOccurs="0" name="NonProfitParticipants_CustomFieldNumericValue2_Item6" type="xs:decimal"/>
            <xs:element minOccurs="0" name="NonProfitParticipants_CustomFieldNumericValue2_Item7" type="xs:decimal"/>
            <xs:element minOccurs="0" name="NonProfitParticipants_CustomFieldNumericValue2_Item8" type="xs:decimal"/>
            <xs:element minOccurs="0" name="NonProfitParticipants_CustomFieldNumericValue2_Item9" type="xs:decimal"/>
            <xs:element minOccurs="0" name="NonProfitParticipants_CustomFieldNumericValue2_Item10" type="xs:decimal"/>
            <xs:element minOccurs="0" name="NonProfitParticipants_CustomFieldNumericValue3_Item1" type="xs:decimal"/>
            <xs:element minOccurs="0" name="NonProfitParticipants_CustomFieldNumericValue3_Item2" type="xs:decimal"/>
            <xs:element minOccurs="0" name="NonProfitParticipants_CustomFieldNumericValue3_Item3" type="xs:decimal"/>
            <xs:element minOccurs="0" name="NonProfitParticipants_CustomFieldNumericValue3_Item4" type="xs:decimal"/>
            <xs:element minOccurs="0" name="NonProfitParticipants_CustomFieldNumericValue3_Item5" type="xs:decimal"/>
            <xs:element minOccurs="0" name="NonProfitParticipants_CustomFieldNumericValue3_Item6" type="xs:decimal"/>
            <xs:element minOccurs="0" name="NonProfitParticipants_CustomFieldNumericValue3_Item7" type="xs:decimal"/>
            <xs:element minOccurs="0" name="NonProfitParticipants_CustomFieldNumericValue3_Item8" type="xs:decimal"/>
            <xs:element minOccurs="0" name="NonProfitParticipants_CustomFieldNumericValue3_Item9" type="xs:decimal"/>
            <xs:element minOccurs="0" name="NonProfitParticipants_CustomFieldNumericValue3_Item10" type="xs:decimal"/>
            <xs:element minOccurs="0" name="NonProfitParticipants_CustomFieldNumericValue4_Item1" type="xs:decimal"/>
            <xs:element minOccurs="0" name="NonProfitParticipants_CustomFieldNumericValue4_Item2" type="xs:decimal"/>
            <xs:element minOccurs="0" name="NonProfitParticipants_CustomFieldNumericValue4_Item3" type="xs:decimal"/>
            <xs:element minOccurs="0" name="NonProfitParticipants_CustomFieldNumericValue4_Item4" type="xs:decimal"/>
            <xs:element minOccurs="0" name="NonProfitParticipants_CustomFieldNumericValue4_Item5" type="xs:decimal"/>
            <xs:element minOccurs="0" name="NonProfitParticipants_CustomFieldNumericValue4_Item6" type="xs:decimal"/>
            <xs:element minOccurs="0" name="NonProfitParticipants_CustomFieldNumericValue4_Item7" type="xs:decimal"/>
            <xs:element minOccurs="0" name="NonProfitParticipants_CustomFieldNumericValue4_Item8" type="xs:decimal"/>
            <xs:element minOccurs="0" name="NonProfitParticipants_CustomFieldNumericValue4_Item9" type="xs:decimal"/>
            <xs:element minOccurs="0" name="NonProfitParticipants_CustomFieldNumericValue4_Item10" type="xs:decimal"/>
            <xs:element minOccurs="0" name="NonProfitParticipants_CustomFieldNumericValue5_Item1" type="xs:decimal"/>
            <xs:element minOccurs="0" name="NonProfitParticipants_CustomFieldNumericValue5_Item2" type="xs:decimal"/>
            <xs:element minOccurs="0" name="NonProfitParticipants_CustomFieldNumericValue5_Item3" type="xs:decimal"/>
            <xs:element minOccurs="0" name="NonProfitParticipants_CustomFieldNumericValue5_Item4" type="xs:decimal"/>
            <xs:element minOccurs="0" name="NonProfitParticipants_CustomFieldNumericValue5_Item5" type="xs:decimal"/>
            <xs:element minOccurs="0" name="NonProfitParticipants_CustomFieldNumericValue5_Item6" type="xs:decimal"/>
            <xs:element minOccurs="0" name="NonProfitParticipants_CustomFieldNumericValue5_Item7" type="xs:decimal"/>
            <xs:element minOccurs="0" name="NonProfitParticipants_CustomFieldNumericValue5_Item8" type="xs:decimal"/>
            <xs:element minOccurs="0" name="NonProfitParticipants_CustomFieldNumericValue5_Item9" type="xs:decimal"/>
            <xs:element minOccurs="0" name="NonProfitParticipants_CustomFieldNumericValue5_Item10" type="xs:decimal"/>
            <xs:element minOccurs="0" name="NonProfitParticipants_CustomFieldTextValue1_Item1" type="xs:string"/>
            <xs:element minOccurs="0" name="NonProfitParticipants_CustomFieldTextValue1_Item2" type="xs:string"/>
            <xs:element minOccurs="0" name="NonProfitParticipants_CustomFieldTextValue1_Item3" type="xs:string"/>
            <xs:element minOccurs="0" name="NonProfitParticipants_CustomFieldTextValue1_Item4" type="xs:string"/>
            <xs:element minOccurs="0" name="NonProfitParticipants_CustomFieldTextValue1_Item5" type="xs:string"/>
            <xs:element minOccurs="0" name="NonProfitParticipants_CustomFieldTextValue1_Item6" type="xs:string"/>
            <xs:element minOccurs="0" name="NonProfitParticipants_CustomFieldTextValue1_Item7" type="xs:string"/>
            <xs:element minOccurs="0" name="NonProfitParticipants_CustomFieldTextValue1_Item8" type="xs:string"/>
            <xs:element minOccurs="0" name="NonProfitParticipants_CustomFieldTextValue1_Item9" type="xs:string"/>
            <xs:element minOccurs="0" name="NonProfitParticipants_CustomFieldTextValue1_Item10" type="xs:string"/>
            <xs:element minOccurs="0" name="NonProfitParticipants_CustomFieldTextValue10_Item1" type="xs:string"/>
            <xs:element minOccurs="0" name="NonProfitParticipants_CustomFieldTextValue10_Item2" type="xs:string"/>
            <xs:element minOccurs="0" name="NonProfitParticipants_CustomFieldTextValue10_Item3" type="xs:string"/>
            <xs:element minOccurs="0" name="NonProfitParticipants_CustomFieldTextValue10_Item4" type="xs:string"/>
            <xs:element minOccurs="0" name="NonProfitParticipants_CustomFieldTextValue10_Item5" type="xs:string"/>
            <xs:element minOccurs="0" name="NonProfitParticipants_CustomFieldTextValue10_Item6" type="xs:string"/>
            <xs:element minOccurs="0" name="NonProfitParticipants_CustomFieldTextValue10_Item7" type="xs:string"/>
            <xs:element minOccurs="0" name="NonProfitParticipants_CustomFieldTextValue10_Item8" type="xs:string"/>
            <xs:element minOccurs="0" name="NonProfitParticipants_CustomFieldTextValue10_Item9" type="xs:string"/>
            <xs:element minOccurs="0" name="NonProfitParticipants_CustomFieldTextValue10_Item10" type="xs:string"/>
            <xs:element minOccurs="0" name="NonProfitParticipants_CustomFieldTextValue11_Item1" type="xs:string"/>
            <xs:element minOccurs="0" name="NonProfitParticipants_CustomFieldTextValue11_Item2" type="xs:string"/>
            <xs:element minOccurs="0" name="NonProfitParticipants_CustomFieldTextValue11_Item3" type="xs:string"/>
            <xs:element minOccurs="0" name="NonProfitParticipants_CustomFieldTextValue11_Item4" type="xs:string"/>
            <xs:element minOccurs="0" name="NonProfitParticipants_CustomFieldTextValue11_Item5" type="xs:string"/>
            <xs:element minOccurs="0" name="NonProfitParticipants_CustomFieldTextValue11_Item6" type="xs:string"/>
            <xs:element minOccurs="0" name="NonProfitParticipants_CustomFieldTextValue11_Item7" type="xs:string"/>
            <xs:element minOccurs="0" name="NonProfitParticipants_CustomFieldTextValue11_Item8" type="xs:string"/>
            <xs:element minOccurs="0" name="NonProfitParticipants_CustomFieldTextValue11_Item9" type="xs:string"/>
            <xs:element minOccurs="0" name="NonProfitParticipants_CustomFieldTextValue11_Item10" type="xs:string"/>
            <xs:element minOccurs="0" name="NonProfitParticipants_CustomFieldTextValue12_Item1" type="xs:string"/>
            <xs:element minOccurs="0" name="NonProfitParticipants_CustomFieldTextValue12_Item2" type="xs:string"/>
            <xs:element minOccurs="0" name="NonProfitParticipants_CustomFieldTextValue12_Item3" type="xs:string"/>
            <xs:element minOccurs="0" name="NonProfitParticipants_CustomFieldTextValue12_Item4" type="xs:string"/>
            <xs:element minOccurs="0" name="NonProfitParticipants_CustomFieldTextValue12_Item5" type="xs:string"/>
            <xs:element minOccurs="0" name="NonProfitParticipants_CustomFieldTextValue12_Item6" type="xs:string"/>
            <xs:element minOccurs="0" name="NonProfitParticipants_CustomFieldTextValue12_Item7" type="xs:string"/>
            <xs:element minOccurs="0" name="NonProfitParticipants_CustomFieldTextValue12_Item8" type="xs:string"/>
            <xs:element minOccurs="0" name="NonProfitParticipants_CustomFieldTextValue12_Item9" type="xs:string"/>
            <xs:element minOccurs="0" name="NonProfitParticipants_CustomFieldTextValue12_Item10" type="xs:string"/>
            <xs:element minOccurs="0" name="NonProfitParticipants_CustomFieldTextValue13_Item1" type="xs:string"/>
            <xs:element minOccurs="0" name="NonProfitParticipants_CustomFieldTextValue13_Item2" type="xs:string"/>
            <xs:element minOccurs="0" name="NonProfitParticipants_CustomFieldTextValue13_Item3" type="xs:string"/>
            <xs:element minOccurs="0" name="NonProfitParticipants_CustomFieldTextValue13_Item4" type="xs:string"/>
            <xs:element minOccurs="0" name="NonProfitParticipants_CustomFieldTextValue13_Item5" type="xs:string"/>
            <xs:element minOccurs="0" name="NonProfitParticipants_CustomFieldTextValue13_Item6" type="xs:string"/>
            <xs:element minOccurs="0" name="NonProfitParticipants_CustomFieldTextValue13_Item7" type="xs:string"/>
            <xs:element minOccurs="0" name="NonProfitParticipants_CustomFieldTextValue13_Item8" type="xs:string"/>
            <xs:element minOccurs="0" name="NonProfitParticipants_CustomFieldTextValue13_Item9" type="xs:string"/>
            <xs:element minOccurs="0" name="NonProfitParticipants_CustomFieldTextValue13_Item10" type="xs:string"/>
            <xs:element minOccurs="0" name="NonProfitParticipants_CustomFieldTextValue14_Item1" type="xs:string"/>
            <xs:element minOccurs="0" name="NonProfitParticipants_CustomFieldTextValue14_Item2" type="xs:string"/>
            <xs:element minOccurs="0" name="NonProfitParticipants_CustomFieldTextValue14_Item3" type="xs:string"/>
            <xs:element minOccurs="0" name="NonProfitParticipants_CustomFieldTextValue14_Item4" type="xs:string"/>
            <xs:element minOccurs="0" name="NonProfitParticipants_CustomFieldTextValue14_Item5" type="xs:string"/>
            <xs:element minOccurs="0" name="NonProfitParticipants_CustomFieldTextValue14_Item6" type="xs:string"/>
            <xs:element minOccurs="0" name="NonProfitParticipants_CustomFieldTextValue14_Item7" type="xs:string"/>
            <xs:element minOccurs="0" name="NonProfitParticipants_CustomFieldTextValue14_Item8" type="xs:string"/>
            <xs:element minOccurs="0" name="NonProfitParticipants_CustomFieldTextValue14_Item9" type="xs:string"/>
            <xs:element minOccurs="0" name="NonProfitParticipants_CustomFieldTextValue14_Item10" type="xs:string"/>
            <xs:element minOccurs="0" name="NonProfitParticipants_CustomFieldTextValue15_Item1" type="xs:string"/>
            <xs:element minOccurs="0" name="NonProfitParticipants_CustomFieldTextValue15_Item2" type="xs:string"/>
            <xs:element minOccurs="0" name="NonProfitParticipants_CustomFieldTextValue15_Item3" type="xs:string"/>
            <xs:element minOccurs="0" name="NonProfitParticipants_CustomFieldTextValue15_Item4" type="xs:string"/>
            <xs:element minOccurs="0" name="NonProfitParticipants_CustomFieldTextValue15_Item5" type="xs:string"/>
            <xs:element minOccurs="0" name="NonProfitParticipants_CustomFieldTextValue15_Item6" type="xs:string"/>
            <xs:element minOccurs="0" name="NonProfitParticipants_CustomFieldTextValue15_Item7" type="xs:string"/>
            <xs:element minOccurs="0" name="NonProfitParticipants_CustomFieldTextValue15_Item8" type="xs:string"/>
            <xs:element minOccurs="0" name="NonProfitParticipants_CustomFieldTextValue15_Item9" type="xs:string"/>
            <xs:element minOccurs="0" name="NonProfitParticipants_CustomFieldTextValue15_Item10" type="xs:string"/>
            <xs:element minOccurs="0" name="NonProfitParticipants_CustomFieldTextValue2_Item1" type="xs:string"/>
            <xs:element minOccurs="0" name="NonProfitParticipants_CustomFieldTextValue2_Item2" type="xs:string"/>
            <xs:element minOccurs="0" name="NonProfitParticipants_CustomFieldTextValue2_Item3" type="xs:string"/>
            <xs:element minOccurs="0" name="NonProfitParticipants_CustomFieldTextValue2_Item4" type="xs:string"/>
            <xs:element minOccurs="0" name="NonProfitParticipants_CustomFieldTextValue2_Item5" type="xs:string"/>
            <xs:element minOccurs="0" name="NonProfitParticipants_CustomFieldTextValue2_Item6" type="xs:string"/>
            <xs:element minOccurs="0" name="NonProfitParticipants_CustomFieldTextValue2_Item7" type="xs:string"/>
            <xs:element minOccurs="0" name="NonProfitParticipants_CustomFieldTextValue2_Item8" type="xs:string"/>
            <xs:element minOccurs="0" name="NonProfitParticipants_CustomFieldTextValue2_Item9" type="xs:string"/>
            <xs:element minOccurs="0" name="NonProfitParticipants_CustomFieldTextValue2_Item10" type="xs:string"/>
            <xs:element minOccurs="0" name="NonProfitParticipants_CustomFieldTextValue3_Item1" type="xs:string"/>
            <xs:element minOccurs="0" name="NonProfitParticipants_CustomFieldTextValue3_Item2" type="xs:string"/>
            <xs:element minOccurs="0" name="NonProfitParticipants_CustomFieldTextValue3_Item3" type="xs:string"/>
            <xs:element minOccurs="0" name="NonProfitParticipants_CustomFieldTextValue3_Item4" type="xs:string"/>
            <xs:element minOccurs="0" name="NonProfitParticipants_CustomFieldTextValue3_Item5" type="xs:string"/>
            <xs:element minOccurs="0" name="NonProfitParticipants_CustomFieldTextValue3_Item6" type="xs:string"/>
            <xs:element minOccurs="0" name="NonProfitParticipants_CustomFieldTextValue3_Item7" type="xs:string"/>
            <xs:element minOccurs="0" name="NonProfitParticipants_CustomFieldTextValue3_Item8" type="xs:string"/>
            <xs:element minOccurs="0" name="NonProfitParticipants_CustomFieldTextValue3_Item9" type="xs:string"/>
            <xs:element minOccurs="0" name="NonProfitParticipants_CustomFieldTextValue3_Item10" type="xs:string"/>
            <xs:element minOccurs="0" name="NonProfitParticipants_CustomFieldTextValue4_Item1" type="xs:string"/>
            <xs:element minOccurs="0" name="NonProfitParticipants_CustomFieldTextValue4_Item2" type="xs:string"/>
            <xs:element minOccurs="0" name="NonProfitParticipants_CustomFieldTextValue4_Item3" type="xs:string"/>
            <xs:element minOccurs="0" name="NonProfitParticipants_CustomFieldTextValue4_Item4" type="xs:string"/>
            <xs:element minOccurs="0" name="NonProfitParticipants_CustomFieldTextValue4_Item5" type="xs:string"/>
            <xs:element minOccurs="0" name="NonProfitParticipants_CustomFieldTextValue4_Item6" type="xs:string"/>
            <xs:element minOccurs="0" name="NonProfitParticipants_CustomFieldTextValue4_Item7" type="xs:string"/>
            <xs:element minOccurs="0" name="NonProfitParticipants_CustomFieldTextValue4_Item8" type="xs:string"/>
            <xs:element minOccurs="0" name="NonProfitParticipants_CustomFieldTextValue4_Item9" type="xs:string"/>
            <xs:element minOccurs="0" name="NonProfitParticipants_CustomFieldTextValue4_Item10" type="xs:string"/>
            <xs:element minOccurs="0" name="NonProfitParticipants_CustomFieldTextValue5_Item1" type="xs:string"/>
            <xs:element minOccurs="0" name="NonProfitParticipants_CustomFieldTextValue5_Item2" type="xs:string"/>
            <xs:element minOccurs="0" name="NonProfitParticipants_CustomFieldTextValue5_Item3" type="xs:string"/>
            <xs:element minOccurs="0" name="NonProfitParticipants_CustomFieldTextValue5_Item4" type="xs:string"/>
            <xs:element minOccurs="0" name="NonProfitParticipants_CustomFieldTextValue5_Item5" type="xs:string"/>
            <xs:element minOccurs="0" name="NonProfitParticipants_CustomFieldTextValue5_Item6" type="xs:string"/>
            <xs:element minOccurs="0" name="NonProfitParticipants_CustomFieldTextValue5_Item7" type="xs:string"/>
            <xs:element minOccurs="0" name="NonProfitParticipants_CustomFieldTextValue5_Item8" type="xs:string"/>
            <xs:element minOccurs="0" name="NonProfitParticipants_CustomFieldTextValue5_Item9" type="xs:string"/>
            <xs:element minOccurs="0" name="NonProfitParticipants_CustomFieldTextValue5_Item10" type="xs:string"/>
            <xs:element minOccurs="0" name="NonProfitParticipants_CustomFieldTextValue6_Item1" type="xs:string"/>
            <xs:element minOccurs="0" name="NonProfitParticipants_CustomFieldTextValue6_Item2" type="xs:string"/>
            <xs:element minOccurs="0" name="NonProfitParticipants_CustomFieldTextValue6_Item3" type="xs:string"/>
            <xs:element minOccurs="0" name="NonProfitParticipants_CustomFieldTextValue6_Item4" type="xs:string"/>
            <xs:element minOccurs="0" name="NonProfitParticipants_CustomFieldTextValue6_Item5" type="xs:string"/>
            <xs:element minOccurs="0" name="NonProfitParticipants_CustomFieldTextValue6_Item6" type="xs:string"/>
            <xs:element minOccurs="0" name="NonProfitParticipants_CustomFieldTextValue6_Item7" type="xs:string"/>
            <xs:element minOccurs="0" name="NonProfitParticipants_CustomFieldTextValue6_Item8" type="xs:string"/>
            <xs:element minOccurs="0" name="NonProfitParticipants_CustomFieldTextValue6_Item9" type="xs:string"/>
            <xs:element minOccurs="0" name="NonProfitParticipants_CustomFieldTextValue6_Item10" type="xs:string"/>
            <xs:element minOccurs="0" name="NonProfitParticipants_CustomFieldTextValue7_Item1" type="xs:string"/>
            <xs:element minOccurs="0" name="NonProfitParticipants_CustomFieldTextValue7_Item2" type="xs:string"/>
            <xs:element minOccurs="0" name="NonProfitParticipants_CustomFieldTextValue7_Item3" type="xs:string"/>
            <xs:element minOccurs="0" name="NonProfitParticipants_CustomFieldTextValue7_Item4" type="xs:string"/>
            <xs:element minOccurs="0" name="NonProfitParticipants_CustomFieldTextValue7_Item5" type="xs:string"/>
            <xs:element minOccurs="0" name="NonProfitParticipants_CustomFieldTextValue7_Item6" type="xs:string"/>
            <xs:element minOccurs="0" name="NonProfitParticipants_CustomFieldTextValue7_Item7" type="xs:string"/>
            <xs:element minOccurs="0" name="NonProfitParticipants_CustomFieldTextValue7_Item8" type="xs:string"/>
            <xs:element minOccurs="0" name="NonProfitParticipants_CustomFieldTextValue7_Item9" type="xs:string"/>
            <xs:element minOccurs="0" name="NonProfitParticipants_CustomFieldTextValue7_Item10" type="xs:string"/>
            <xs:element minOccurs="0" name="NonProfitParticipants_CustomFieldTextValue8_Item1" type="xs:string"/>
            <xs:element minOccurs="0" name="NonProfitParticipants_CustomFieldTextValue8_Item2" type="xs:string"/>
            <xs:element minOccurs="0" name="NonProfitParticipants_CustomFieldTextValue8_Item3" type="xs:string"/>
            <xs:element minOccurs="0" name="NonProfitParticipants_CustomFieldTextValue8_Item4" type="xs:string"/>
            <xs:element minOccurs="0" name="NonProfitParticipants_CustomFieldTextValue8_Item5" type="xs:string"/>
            <xs:element minOccurs="0" name="NonProfitParticipants_CustomFieldTextValue8_Item6" type="xs:string"/>
            <xs:element minOccurs="0" name="NonProfitParticipants_CustomFieldTextValue8_Item7" type="xs:string"/>
            <xs:element minOccurs="0" name="NonProfitParticipants_CustomFieldTextValue8_Item8" type="xs:string"/>
            <xs:element minOccurs="0" name="NonProfitParticipants_CustomFieldTextValue8_Item9" type="xs:string"/>
            <xs:element minOccurs="0" name="NonProfitParticipants_CustomFieldTextValue8_Item10" type="xs:string"/>
            <xs:element minOccurs="0" name="NonProfitParticipants_CustomFieldTextValue9_Item1" type="xs:string"/>
            <xs:element minOccurs="0" name="NonProfitParticipants_CustomFieldTextValue9_Item2" type="xs:string"/>
            <xs:element minOccurs="0" name="NonProfitParticipants_CustomFieldTextValue9_Item3" type="xs:string"/>
            <xs:element minOccurs="0" name="NonProfitParticipants_CustomFieldTextValue9_Item4" type="xs:string"/>
            <xs:element minOccurs="0" name="NonProfitParticipants_CustomFieldTextValue9_Item5" type="xs:string"/>
            <xs:element minOccurs="0" name="NonProfitParticipants_CustomFieldTextValue9_Item6" type="xs:string"/>
            <xs:element minOccurs="0" name="NonProfitParticipants_CustomFieldTextValue9_Item7" type="xs:string"/>
            <xs:element minOccurs="0" name="NonProfitParticipants_CustomFieldTextValue9_Item8" type="xs:string"/>
            <xs:element minOccurs="0" name="NonProfitParticipants_CustomFieldTextValue9_Item9" type="xs:string"/>
            <xs:element minOccurs="0" name="NonProfitParticipants_CustomFieldTextValue9_Item10" type="xs:string"/>
            <xs:element minOccurs="0" name="NonProfitParticipants_EntityContacts_City_Item1" type="xs:string"/>
            <xs:element minOccurs="0" name="NonProfitParticipants_EntityContacts_City_Item2" type="xs:string"/>
            <xs:element minOccurs="0" name="NonProfitParticipants_EntityContacts_City_Item3" type="xs:string"/>
            <xs:element minOccurs="0" name="NonProfitParticipants_EntityContacts_City_Item4" type="xs:string"/>
            <xs:element minOccurs="0" name="NonProfitParticipants_EntityContacts_City_Item5" type="xs:string"/>
            <xs:element minOccurs="0" name="NonProfitParticipants_EntityContacts_City_Item6" type="xs:string"/>
            <xs:element minOccurs="0" name="NonProfitParticipants_EntityContacts_City_Item7" type="xs:string"/>
            <xs:element minOccurs="0" name="NonProfitParticipants_EntityContacts_City_Item8" type="xs:string"/>
            <xs:element minOccurs="0" name="NonProfitParticipants_EntityContacts_City_Item9" type="xs:string"/>
            <xs:element minOccurs="0" name="NonProfitParticipants_EntityContacts_City_Item10" type="xs:string"/>
            <xs:element minOccurs="0" name="NonProfitParticipants_EntityContacts_County_Item1" type="xs:string"/>
            <xs:element minOccurs="0" name="NonProfitParticipants_EntityContacts_County_Item2" type="xs:string"/>
            <xs:element minOccurs="0" name="NonProfitParticipants_EntityContacts_County_Item3" type="xs:string"/>
            <xs:element minOccurs="0" name="NonProfitParticipants_EntityContacts_County_Item4" type="xs:string"/>
            <xs:element minOccurs="0" name="NonProfitParticipants_EntityContacts_County_Item5" type="xs:string"/>
            <xs:element minOccurs="0" name="NonProfitParticipants_EntityContacts_County_Item6" type="xs:string"/>
            <xs:element minOccurs="0" name="NonProfitParticipants_EntityContacts_County_Item7" type="xs:string"/>
            <xs:element minOccurs="0" name="NonProfitParticipants_EntityContacts_County_Item8" type="xs:string"/>
            <xs:element minOccurs="0" name="NonProfitParticipants_EntityContacts_County_Item9" type="xs:string"/>
            <xs:element minOccurs="0" name="NonProfitParticipants_EntityContacts_County_Item10" type="xs:string"/>
            <xs:element minOccurs="0" name="NonProfitParticipants_EntityContacts_Email_Item1" type="xs:string"/>
            <xs:element minOccurs="0" name="NonProfitParticipants_EntityContacts_Email_Item2" type="xs:string"/>
            <xs:element minOccurs="0" name="NonProfitParticipants_EntityContacts_Email_Item3" type="xs:string"/>
            <xs:element minOccurs="0" name="NonProfitParticipants_EntityContacts_Email_Item4" type="xs:string"/>
            <xs:element minOccurs="0" name="NonProfitParticipants_EntityContacts_Email_Item5" type="xs:string"/>
            <xs:element minOccurs="0" name="NonProfitParticipants_EntityContacts_Email_Item6" type="xs:string"/>
            <xs:element minOccurs="0" name="NonProfitParticipants_EntityContacts_Email_Item7" type="xs:string"/>
            <xs:element minOccurs="0" name="NonProfitParticipants_EntityContacts_Email_Item8" type="xs:string"/>
            <xs:element minOccurs="0" name="NonProfitParticipants_EntityContacts_Email_Item9" type="xs:string"/>
            <xs:element minOccurs="0" name="NonProfitParticipants_EntityContacts_Email_Item10" type="xs:string"/>
            <xs:element minOccurs="0" name="NonProfitParticipants_EntityContacts_Fax_Item1" type="xs:string"/>
            <xs:element minOccurs="0" name="NonProfitParticipants_EntityContacts_Fax_Item2" type="xs:string"/>
            <xs:element minOccurs="0" name="NonProfitParticipants_EntityContacts_Fax_Item3" type="xs:string"/>
            <xs:element minOccurs="0" name="NonProfitParticipants_EntityContacts_Fax_Item4" type="xs:string"/>
            <xs:element minOccurs="0" name="NonProfitParticipants_EntityContacts_Fax_Item5" type="xs:string"/>
            <xs:element minOccurs="0" name="NonProfitParticipants_EntityContacts_Fax_Item6" type="xs:string"/>
            <xs:element minOccurs="0" name="NonProfitParticipants_EntityContacts_Fax_Item7" type="xs:string"/>
            <xs:element minOccurs="0" name="NonProfitParticipants_EntityContacts_Fax_Item8" type="xs:string"/>
            <xs:element minOccurs="0" name="NonProfitParticipants_EntityContacts_Fax_Item9" type="xs:string"/>
            <xs:element minOccurs="0" name="NonProfitParticipants_EntityContacts_Fax_Item10" type="xs:string"/>
            <xs:element minOccurs="0" name="NonProfitParticipants_EntityContacts_FirstName_Item1" type="xs:string"/>
            <xs:element minOccurs="0" name="NonProfitParticipants_EntityContacts_FirstName_Item2" type="xs:string"/>
            <xs:element minOccurs="0" name="NonProfitParticipants_EntityContacts_FirstName_Item3" type="xs:string"/>
            <xs:element minOccurs="0" name="NonProfitParticipants_EntityContacts_FirstName_Item4" type="xs:string"/>
            <xs:element minOccurs="0" name="NonProfitParticipants_EntityContacts_FirstName_Item5" type="xs:string"/>
            <xs:element minOccurs="0" name="NonProfitParticipants_EntityContacts_FirstName_Item6" type="xs:string"/>
            <xs:element minOccurs="0" name="NonProfitParticipants_EntityContacts_FirstName_Item7" type="xs:string"/>
            <xs:element minOccurs="0" name="NonProfitParticipants_EntityContacts_FirstName_Item8" type="xs:string"/>
            <xs:element minOccurs="0" name="NonProfitParticipants_EntityContacts_FirstName_Item9" type="xs:string"/>
            <xs:element minOccurs="0" name="NonProfitParticipants_EntityContacts_FirstName_Item10" type="xs:string"/>
            <xs:element minOccurs="0" name="NonProfitParticipants_EntityContacts_LastNameOrBusinessName_Item1" type="xs:string"/>
            <xs:element minOccurs="0" name="NonProfitParticipants_EntityContacts_LastNameOrBusinessName_Item2" type="xs:string"/>
            <xs:element minOccurs="0" name="NonProfitParticipants_EntityContacts_LastNameOrBusinessName_Item3" type="xs:string"/>
            <xs:element minOccurs="0" name="NonProfitParticipants_EntityContacts_LastNameOrBusinessName_Item4" type="xs:string"/>
            <xs:element minOccurs="0" name="NonProfitParticipants_EntityContacts_LastNameOrBusinessName_Item5" type="xs:string"/>
            <xs:element minOccurs="0" name="NonProfitParticipants_EntityContacts_LastNameOrBusinessName_Item6" type="xs:string"/>
            <xs:element minOccurs="0" name="NonProfitParticipants_EntityContacts_LastNameOrBusinessName_Item7" type="xs:string"/>
            <xs:element minOccurs="0" name="NonProfitParticipants_EntityContacts_LastNameOrBusinessName_Item8" type="xs:string"/>
            <xs:element minOccurs="0" name="NonProfitParticipants_EntityContacts_LastNameOrBusinessName_Item9" type="xs:string"/>
            <xs:element minOccurs="0" name="NonProfitParticipants_EntityContacts_LastNameOrBusinessName_Item10" type="xs:string"/>
            <xs:element minOccurs="0" name="NonProfitParticipants_EntityContacts_MI_Item1" type="xs:string"/>
            <xs:element minOccurs="0" name="NonProfitParticipants_EntityContacts_MI_Item2" type="xs:string"/>
            <xs:element minOccurs="0" name="NonProfitParticipants_EntityContacts_MI_Item3" type="xs:string"/>
            <xs:element minOccurs="0" name="NonProfitParticipants_EntityContacts_MI_Item4" type="xs:string"/>
            <xs:element minOccurs="0" name="NonProfitParticipants_EntityContacts_MI_Item5" type="xs:string"/>
            <xs:element minOccurs="0" name="NonProfitParticipants_EntityContacts_MI_Item6" type="xs:string"/>
            <xs:element minOccurs="0" name="NonProfitParticipants_EntityContacts_MI_Item7" type="xs:string"/>
            <xs:element minOccurs="0" name="NonProfitParticipants_EntityContacts_MI_Item8" type="xs:string"/>
            <xs:element minOccurs="0" name="NonProfitParticipants_EntityContacts_MI_Item9" type="xs:string"/>
            <xs:element minOccurs="0" name="NonProfitParticipants_EntityContacts_MI_Item10" type="xs:string"/>
            <xs:element minOccurs="0" name="NonProfitParticipants_EntityContacts_Phone_Item1" type="xs:string"/>
            <xs:element minOccurs="0" name="NonProfitParticipants_EntityContacts_Phone_Item2" type="xs:string"/>
            <xs:element minOccurs="0" name="NonProfitParticipants_EntityContacts_Phone_Item3" type="xs:string"/>
            <xs:element minOccurs="0" name="NonProfitParticipants_EntityContacts_Phone_Item4" type="xs:string"/>
            <xs:element minOccurs="0" name="NonProfitParticipants_EntityContacts_Phone_Item5" type="xs:string"/>
            <xs:element minOccurs="0" name="NonProfitParticipants_EntityContacts_Phone_Item6" type="xs:string"/>
            <xs:element minOccurs="0" name="NonProfitParticipants_EntityContacts_Phone_Item7" type="xs:string"/>
            <xs:element minOccurs="0" name="NonProfitParticipants_EntityContacts_Phone_Item8" type="xs:string"/>
            <xs:element minOccurs="0" name="NonProfitParticipants_EntityContacts_Phone_Item9" type="xs:string"/>
            <xs:element minOccurs="0" name="NonProfitParticipants_EntityContacts_Phone_Item10" type="xs:string"/>
            <xs:element minOccurs="0" name="NonProfitParticipants_EntityContacts_PrimaryStreet_Item1" type="xs:string"/>
            <xs:element minOccurs="0" name="NonProfitParticipants_EntityContacts_PrimaryStreet_Item2" type="xs:string"/>
            <xs:element minOccurs="0" name="NonProfitParticipants_EntityContacts_PrimaryStreet_Item3" type="xs:string"/>
            <xs:element minOccurs="0" name="NonProfitParticipants_EntityContacts_PrimaryStreet_Item4" type="xs:string"/>
            <xs:element minOccurs="0" name="NonProfitParticipants_EntityContacts_PrimaryStreet_Item5" type="xs:string"/>
            <xs:element minOccurs="0" name="NonProfitParticipants_EntityContacts_PrimaryStreet_Item6" type="xs:string"/>
            <xs:element minOccurs="0" name="NonProfitParticipants_EntityContacts_PrimaryStreet_Item7" type="xs:string"/>
            <xs:element minOccurs="0" name="NonProfitParticipants_EntityContacts_PrimaryStreet_Item8" type="xs:string"/>
            <xs:element minOccurs="0" name="NonProfitParticipants_EntityContacts_PrimaryStreet_Item9" type="xs:string"/>
            <xs:element minOccurs="0" name="NonProfitParticipants_EntityContacts_PrimaryStreet_Item10" type="xs:string"/>
            <xs:element minOccurs="0" name="NonProfitParticipants_EntityContacts_Salutation_Item1" type="xs:string"/>
            <xs:element minOccurs="0" name="NonProfitParticipants_EntityContacts_Salutation_Item2" type="xs:string"/>
            <xs:element minOccurs="0" name="NonProfitParticipants_EntityContacts_Salutation_Item3" type="xs:string"/>
            <xs:element minOccurs="0" name="NonProfitParticipants_EntityContacts_Salutation_Item4" type="xs:string"/>
            <xs:element minOccurs="0" name="NonProfitParticipants_EntityContacts_Salutation_Item5" type="xs:string"/>
            <xs:element minOccurs="0" name="NonProfitParticipants_EntityContacts_Salutation_Item6" type="xs:string"/>
            <xs:element minOccurs="0" name="NonProfitParticipants_EntityContacts_Salutation_Item7" type="xs:string"/>
            <xs:element minOccurs="0" name="NonProfitParticipants_EntityContacts_Salutation_Item8" type="xs:string"/>
            <xs:element minOccurs="0" name="NonProfitParticipants_EntityContacts_Salutation_Item9" type="xs:string"/>
            <xs:element minOccurs="0" name="NonProfitParticipants_EntityContacts_Salutation_Item10" type="xs:string"/>
            <xs:element minOccurs="0" name="NonProfitParticipants_EntityContacts_SecondaryStreet_Item1" type="xs:string"/>
            <xs:element minOccurs="0" name="NonProfitParticipants_EntityContacts_SecondaryStreet_Item2" type="xs:string"/>
            <xs:element minOccurs="0" name="NonProfitParticipants_EntityContacts_SecondaryStreet_Item3" type="xs:string"/>
            <xs:element minOccurs="0" name="NonProfitParticipants_EntityContacts_SecondaryStreet_Item4" type="xs:string"/>
            <xs:element minOccurs="0" name="NonProfitParticipants_EntityContacts_SecondaryStreet_Item5" type="xs:string"/>
            <xs:element minOccurs="0" name="NonProfitParticipants_EntityContacts_SecondaryStreet_Item6" type="xs:string"/>
            <xs:element minOccurs="0" name="NonProfitParticipants_EntityContacts_SecondaryStreet_Item7" type="xs:string"/>
            <xs:element minOccurs="0" name="NonProfitParticipants_EntityContacts_SecondaryStreet_Item8" type="xs:string"/>
            <xs:element minOccurs="0" name="NonProfitParticipants_EntityContacts_SecondaryStreet_Item9" type="xs:string"/>
            <xs:element minOccurs="0" name="NonProfitParticipants_EntityContacts_SecondaryStreet_Item10" type="xs:string"/>
            <xs:element minOccurs="0" name="NonProfitParticipants_EntityContacts_State_Item1" type="xs:string"/>
            <xs:element minOccurs="0" name="NonProfitParticipants_EntityContacts_State_Item2" type="xs:string"/>
            <xs:element minOccurs="0" name="NonProfitParticipants_EntityContacts_State_Item3" type="xs:string"/>
            <xs:element minOccurs="0" name="NonProfitParticipants_EntityContacts_State_Item4" type="xs:string"/>
            <xs:element minOccurs="0" name="NonProfitParticipants_EntityContacts_State_Item5" type="xs:string"/>
            <xs:element minOccurs="0" name="NonProfitParticipants_EntityContacts_State_Item6" type="xs:string"/>
            <xs:element minOccurs="0" name="NonProfitParticipants_EntityContacts_State_Item7" type="xs:string"/>
            <xs:element minOccurs="0" name="NonProfitParticipants_EntityContacts_State_Item8" type="xs:string"/>
            <xs:element minOccurs="0" name="NonProfitParticipants_EntityContacts_State_Item9" type="xs:string"/>
            <xs:element minOccurs="0" name="NonProfitParticipants_EntityContacts_State_Item10" type="xs:string"/>
            <xs:element minOccurs="0" name="NonProfitParticipants_EntityContacts_Title_Item1" type="xs:string"/>
            <xs:element minOccurs="0" name="NonProfitParticipants_EntityContacts_Title_Item2" type="xs:string"/>
            <xs:element minOccurs="0" name="NonProfitParticipants_EntityContacts_Title_Item3" type="xs:string"/>
            <xs:element minOccurs="0" name="NonProfitParticipants_EntityContacts_Title_Item4" type="xs:string"/>
            <xs:element minOccurs="0" name="NonProfitParticipants_EntityContacts_Title_Item5" type="xs:string"/>
            <xs:element minOccurs="0" name="NonProfitParticipants_EntityContacts_Title_Item6" type="xs:string"/>
            <xs:element minOccurs="0" name="NonProfitParticipants_EntityContacts_Title_Item7" type="xs:string"/>
            <xs:element minOccurs="0" name="NonProfitParticipants_EntityContacts_Title_Item8" type="xs:string"/>
            <xs:element minOccurs="0" name="NonProfitParticipants_EntityContacts_Title_Item9" type="xs:string"/>
            <xs:element minOccurs="0" name="NonProfitParticipants_EntityContacts_Title_Item10" type="xs:string"/>
            <xs:element minOccurs="0" name="NonProfitParticipants_EntityContacts_Zip_Item1" type="xs:string"/>
            <xs:element minOccurs="0" name="NonProfitParticipants_EntityContacts_Zip_Item2" type="xs:string"/>
            <xs:element minOccurs="0" name="NonProfitParticipants_EntityContacts_Zip_Item3" type="xs:string"/>
            <xs:element minOccurs="0" name="NonProfitParticipants_EntityContacts_Zip_Item4" type="xs:string"/>
            <xs:element minOccurs="0" name="NonProfitParticipants_EntityContacts_Zip_Item5" type="xs:string"/>
            <xs:element minOccurs="0" name="NonProfitParticipants_EntityContacts_Zip_Item6" type="xs:string"/>
            <xs:element minOccurs="0" name="NonProfitParticipants_EntityContacts_Zip_Item7" type="xs:string"/>
            <xs:element minOccurs="0" name="NonProfitParticipants_EntityContacts_Zip_Item8" type="xs:string"/>
            <xs:element minOccurs="0" name="NonProfitParticipants_EntityContacts_Zip_Item9" type="xs:string"/>
            <xs:element minOccurs="0" name="NonProfitParticipants_EntityContacts_Zip_Item10" type="xs:string"/>
            <xs:element minOccurs="0" name="OperatingExpenses_CustomFieldBitValue1" type="xs:boolean"/>
            <xs:element minOccurs="0" name="OperatingExpenses_CustomFieldBitValue2" type="xs:boolean"/>
            <xs:element minOccurs="0" name="OperatingExpenses_CustomFieldBitValue3" type="xs:boolean"/>
            <xs:element minOccurs="0" name="OperatingExpenses_CustomFieldBitValue4" type="xs:boolean"/>
            <xs:element minOccurs="0" name="OperatingExpenses_CustomFieldBitValue5" type="xs:boolean"/>
            <xs:element minOccurs="0" name="OperatingExpenses_CustomFieldDateValue1" type="xs:date"/>
            <xs:element minOccurs="0" name="OperatingExpenses_CustomFieldDateValue2" type="xs:date"/>
            <xs:element minOccurs="0" name="OperatingExpenses_CustomFieldDateValue3" type="xs:date"/>
            <xs:element minOccurs="0" name="OperatingExpenses_CustomFieldDateValue4" type="xs:date"/>
            <xs:element minOccurs="0" name="OperatingExpenses_CustomFieldDateValue5" type="xs:date"/>
            <xs:element minOccurs="0" name="OperatingExpenses_CustomFieldDecimalValue1" type="xs:decimal"/>
            <xs:element minOccurs="0" name="OperatingExpenses_CustomFieldDecimalValue2" type="xs:decimal"/>
            <xs:element minOccurs="0" name="OperatingExpenses_CustomFieldDecimalValue3" type="xs:decimal"/>
            <xs:element minOccurs="0" name="OperatingExpenses_CustomFieldDecimalValue4" type="xs:decimal"/>
            <xs:element minOccurs="0" name="OperatingExpenses_CustomFieldDecimalValue5" type="xs:decimal"/>
            <xs:element minOccurs="0" name="OperatingExpenses_CustomFieldNumericValue1" type="xs:decimal"/>
            <xs:element minOccurs="0" name="OperatingExpenses_CustomFieldNumericValue2" type="xs:decimal"/>
            <xs:element minOccurs="0" name="OperatingExpenses_CustomFieldNumericValue3" type="xs:decimal"/>
            <xs:element minOccurs="0" name="OperatingExpenses_CustomFieldNumericValue4" type="xs:decimal"/>
            <xs:element minOccurs="0" name="OperatingExpenses_CustomFieldNumericValue5" type="xs:decimal"/>
            <xs:element minOccurs="0" name="OperatingExpenses_CustomFieldTextValue1" type="xs:string"/>
            <xs:element minOccurs="0" name="OperatingExpenses_CustomFieldTextValue10" type="xs:string"/>
            <xs:element minOccurs="0" name="OperatingExpenses_CustomFieldTextValue11" type="xs:string"/>
            <xs:element minOccurs="0" name="OperatingExpenses_CustomFieldTextValue12" type="xs:string"/>
            <xs:element minOccurs="0" name="OperatingExpenses_CustomFieldTextValue13" type="xs:string"/>
            <xs:element minOccurs="0" name="OperatingExpenses_CustomFieldTextValue14" type="xs:string"/>
            <xs:element minOccurs="0" name="OperatingExpenses_CustomFieldTextValue15" type="xs:string"/>
            <xs:element minOccurs="0" name="OperatingExpenses_CustomFieldTextValue2" type="xs:string"/>
            <xs:element minOccurs="0" name="OperatingExpenses_CustomFieldTextValue3" type="xs:string"/>
            <xs:element minOccurs="0" name="OperatingExpenses_CustomFieldTextValue4" type="xs:string"/>
            <xs:element minOccurs="0" name="OperatingExpenses_CustomFieldTextValue5" type="xs:string"/>
            <xs:element minOccurs="0" name="OperatingExpenses_CustomFieldTextValue6" type="xs:string"/>
            <xs:element minOccurs="0" name="OperatingExpenses_CustomFieldTextValue7" type="xs:string"/>
            <xs:element minOccurs="0" name="OperatingExpenses_CustomFieldTextValue8" type="xs:string"/>
            <xs:element minOccurs="0" name="OperatingExpenses_CustomFieldTextValue9" type="xs:string"/>
            <xs:element minOccurs="0" name="OperatingExpenses_Electrical" type="xs:decimal"/>
            <xs:element minOccurs="0" name="OperatingExpenses_Fuel" type="xs:decimal"/>
            <xs:element minOccurs="0" name="OperatingExpenses_NaturalGas" type="xs:decimal"/>
            <xs:element minOccurs="0" name="OperatingExpenses_Other" type="xs:decimal"/>
            <xs:element minOccurs="0" name="OperatingExpenses_OtherDescription" type="xs:string"/>
            <xs:element minOccurs="0" name="OperatingExpenses_Security" type="xs:decimal"/>
            <xs:element minOccurs="0" name="OperatingExpenses_Trash" type="xs:decimal"/>
            <xs:element minOccurs="0" name="OperatingExpenses_WaterAndSewer" type="xs:decimal"/>
            <xs:element minOccurs="0" name="OwnershipInformation_Contact_City" type="xs:string"/>
            <xs:element minOccurs="0" name="OwnershipInformation_Contact_County" type="xs:string"/>
            <xs:element minOccurs="0" name="OwnershipInformation_Contact_Email" type="xs:string"/>
            <xs:element minOccurs="0" name="OwnershipInformation_Contact_Fax" type="xs:string"/>
            <xs:element minOccurs="0" name="OwnershipInformation_Contact_FirstName" type="xs:string"/>
            <xs:element minOccurs="0" name="OwnershipInformation_Contact_LastNameOrBusinessName" type="xs:string"/>
            <xs:element minOccurs="0" name="OwnershipInformation_Contact_MI" type="xs:string"/>
            <xs:element minOccurs="0" name="OwnershipInformation_Contact_Phone" type="xs:string"/>
            <xs:element minOccurs="0" name="OwnershipInformation_Contact_PrimaryStreet" type="xs:string"/>
            <xs:element minOccurs="0" name="OwnershipInformation_Contact_Salutation" type="xs:string"/>
            <xs:element minOccurs="0" name="OwnershipInformation_Contact_SecondaryStreet" type="xs:string"/>
            <xs:element minOccurs="0" name="OwnershipInformation_Contact_State" type="xs:string"/>
            <xs:element minOccurs="0" name="OwnershipInformation_Contact_TaxID" type="xs:string"/>
            <xs:element minOccurs="0" name="OwnershipInformation_Contact_Title" type="xs:string"/>
            <xs:element minOccurs="0" name="OwnershipInformation_Contact_Zip" type="xs:string"/>
            <xs:element minOccurs="0" name="OwnershipInformation_ContactID" type="xs:int"/>
            <xs:element minOccurs="0" name="OwnershipInformation_CustomFieldBitValue1" type="xs:boolean"/>
            <xs:element minOccurs="0" name="OwnershipInformation_CustomFieldBitValue2" type="xs:boolean"/>
            <xs:element minOccurs="0" name="OwnershipInformation_CustomFieldBitValue3" type="xs:boolean"/>
            <xs:element minOccurs="0" name="OwnershipInformation_CustomFieldBitValue4" type="xs:boolean"/>
            <xs:element minOccurs="0" name="OwnershipInformation_CustomFieldBitValue5" type="xs:boolean"/>
            <xs:element minOccurs="0" name="OwnershipInformation_CustomFieldDateValue1" type="xs:date"/>
            <xs:element minOccurs="0" name="OwnershipInformation_CustomFieldDateValue2" type="xs:date"/>
            <xs:element minOccurs="0" name="OwnershipInformation_CustomFieldDateValue3" type="xs:date"/>
            <xs:element minOccurs="0" name="OwnershipInformation_CustomFieldDateValue4" type="xs:date"/>
            <xs:element minOccurs="0" name="OwnershipInformation_CustomFieldDateValue5" type="xs:date"/>
            <xs:element minOccurs="0" name="OwnershipInformation_CustomFieldDecimalValue1" type="xs:decimal"/>
            <xs:element minOccurs="0" name="OwnershipInformation_CustomFieldDecimalValue2" type="xs:decimal"/>
            <xs:element minOccurs="0" name="OwnershipInformation_CustomFieldDecimalValue3" type="xs:decimal"/>
            <xs:element minOccurs="0" name="OwnershipInformation_CustomFieldDecimalValue4" type="xs:decimal"/>
            <xs:element minOccurs="0" name="OwnershipInformation_CustomFieldDecimalValue5" type="xs:decimal"/>
            <xs:element minOccurs="0" name="OwnershipInformation_CustomFieldNumericValue1" type="xs:decimal"/>
            <xs:element minOccurs="0" name="OwnershipInformation_CustomFieldNumericValue2" type="xs:decimal"/>
            <xs:element minOccurs="0" name="OwnershipInformation_CustomFieldNumericValue3" type="xs:decimal"/>
            <xs:element minOccurs="0" name="OwnershipInformation_CustomFieldNumericValue4" type="xs:decimal"/>
            <xs:element minOccurs="0" name="OwnershipInformation_CustomFieldNumericValue5" type="xs:decimal"/>
            <xs:element minOccurs="0" name="OwnershipInformation_CustomFieldTextValue1" type="xs:string"/>
            <xs:element minOccurs="0" name="OwnershipInformation_CustomFieldTextValue10" type="xs:string"/>
            <xs:element minOccurs="0" name="OwnershipInformation_CustomFieldTextValue11" type="xs:string"/>
            <xs:element minOccurs="0" name="OwnershipInformation_CustomFieldTextValue12" type="xs:string"/>
            <xs:element minOccurs="0" name="OwnershipInformation_CustomFieldTextValue13" type="xs:string"/>
            <xs:element minOccurs="0" name="OwnershipInformation_CustomFieldTextValue14" type="xs:string"/>
            <xs:element minOccurs="0" name="OwnershipInformation_CustomFieldTextValue15" type="xs:string"/>
            <xs:element minOccurs="0" name="OwnershipInformation_CustomFieldTextValue2" type="xs:string"/>
            <xs:element minOccurs="0" name="OwnershipInformation_CustomFieldTextValue3" type="xs:string"/>
            <xs:element minOccurs="0" name="OwnershipInformation_CustomFieldTextValue4" type="xs:string"/>
            <xs:element minOccurs="0" name="OwnershipInformation_CustomFieldTextValue5" type="xs:string"/>
            <xs:element minOccurs="0" name="OwnershipInformation_CustomFieldTextValue6" type="xs:string"/>
            <xs:element minOccurs="0" name="OwnershipInformation_CustomFieldTextValue7" type="xs:string"/>
            <xs:element minOccurs="0" name="OwnershipInformation_CustomFieldTextValue8" type="xs:string"/>
            <xs:element minOccurs="0" name="OwnershipInformation_CustomFieldTextValue9" type="xs:string"/>
            <xs:element minOccurs="0" name="OwnershipInformation_EntityContact_City" type="xs:string"/>
            <xs:element minOccurs="0" name="OwnershipInformation_EntityContact_County" type="xs:string"/>
            <xs:element minOccurs="0" name="OwnershipInformation_EntityContact_Email" type="xs:string"/>
            <xs:element minOccurs="0" name="OwnershipInformation_EntityContact_Fax" type="xs:string"/>
            <xs:element minOccurs="0" name="OwnershipInformation_EntityContact_FirstName" type="xs:string"/>
            <xs:element minOccurs="0" name="OwnershipInformation_EntityContact_LastNameOrBusinessName" type="xs:string"/>
            <xs:element minOccurs="0" name="OwnershipInformation_EntityContact_MI" type="xs:string"/>
            <xs:element minOccurs="0" name="OwnershipInformation_EntityContact_Phone" type="xs:string"/>
            <xs:element minOccurs="0" name="OwnershipInformation_EntityContact_PrimaryStreet" type="xs:string"/>
            <xs:element minOccurs="0" name="OwnershipInformation_EntityContact_Salutation" type="xs:string"/>
            <xs:element minOccurs="0" name="OwnershipInformation_EntityContact_SecondaryStreet" type="xs:string"/>
            <xs:element minOccurs="0" name="OwnershipInformation_EntityContact_State" type="xs:string"/>
            <xs:element minOccurs="0" name="OwnershipInformation_EntityContact_TaxID" type="xs:string"/>
            <xs:element minOccurs="0" name="OwnershipInformation_EntityContact_Title" type="xs:string"/>
            <xs:element minOccurs="0" name="OwnershipInformation_EntityContact_Zip" type="xs:string"/>
            <xs:element minOccurs="0" name="OwnershipInformation_EntityContactID" type="xs:int"/>
            <xs:element minOccurs="0" name="OwnershipInformation_ForProfit" type="xs:boolean"/>
            <xs:element minOccurs="0" name="PermanentFinancingSources_CustomFeesAmortizationPeriod1" type="xs:int"/>
            <xs:element minOccurs="0" name="PermanentFinancingSources_CustomFeesAmortizationPeriod10" type="xs:int"/>
            <xs:element minOccurs="0" name="PermanentFinancingSources_CustomFeesAmortizationPeriod11" type="xs:int"/>
            <xs:element minOccurs="0" name="PermanentFinancingSources_CustomFeesAmortizationPeriod12" type="xs:int"/>
            <xs:element minOccurs="0" name="PermanentFinancingSources_CustomFeesAmortizationPeriod13" type="xs:int"/>
            <xs:element minOccurs="0" name="PermanentFinancingSources_CustomFeesAmortizationPeriod14" type="xs:int"/>
            <xs:element minOccurs="0" name="PermanentFinancingSources_CustomFeesAmortizationPeriod15" type="xs:int"/>
            <xs:element minOccurs="0" name="PermanentFinancingSources_CustomFeesAmortizationPeriod16" type="xs:int"/>
            <xs:element minOccurs="0" name="PermanentFinancingSources_CustomFeesAmortizationPeriod17" type="xs:int"/>
            <xs:element minOccurs="0" name="PermanentFinancingSources_CustomFeesAmortizationPeriod18" type="xs:int"/>
            <xs:element minOccurs="0" name="PermanentFinancingSources_CustomFeesAmortizationPeriod19" type="xs:int"/>
            <xs:element minOccurs="0" name="PermanentFinancingSources_CustomFeesAmortizationPeriod2" type="xs:int"/>
            <xs:element minOccurs="0" name="PermanentFinancingSources_CustomFeesAmortizationPeriod20" type="xs:int"/>
            <xs:element minOccurs="0" name="PermanentFinancingSources_CustomFeesAmortizationPeriod3" type="xs:int"/>
            <xs:element minOccurs="0" name="PermanentFinancingSources_CustomFeesAmortizationPeriod4" type="xs:int"/>
            <xs:element minOccurs="0" name="PermanentFinancingSources_CustomFeesAmortizationPeriod5" type="xs:int"/>
            <xs:element minOccurs="0" name="PermanentFinancingSources_CustomFeesAmortizationPeriod6" type="xs:int"/>
            <xs:element minOccurs="0" name="PermanentFinancingSources_CustomFeesAmortizationPeriod7" type="xs:int"/>
            <xs:element minOccurs="0" name="PermanentFinancingSources_CustomFeesAmortizationPeriod8" type="xs:int"/>
            <xs:element minOccurs="0" name="PermanentFinancingSources_CustomFeesAmortizationPeriod9" type="xs:int"/>
            <xs:element minOccurs="0" name="PermanentFinancingSources_CustomFeesAmount1" type="xs:decimal"/>
            <xs:element minOccurs="0" name="PermanentFinancingSources_CustomFeesAmount10" type="xs:decimal"/>
            <xs:element minOccurs="0" name="PermanentFinancingSources_CustomFeesAmount11" type="xs:decimal"/>
            <xs:element minOccurs="0" name="PermanentFinancingSources_CustomFeesAmount12" type="xs:decimal"/>
            <xs:element minOccurs="0" name="PermanentFinancingSources_CustomFeesAmount13" type="xs:decimal"/>
            <xs:element minOccurs="0" name="PermanentFinancingSources_CustomFeesAmount14" type="xs:decimal"/>
            <xs:element minOccurs="0" name="PermanentFinancingSources_CustomFeesAmount15" type="xs:decimal"/>
            <xs:element minOccurs="0" name="PermanentFinancingSources_CustomFeesAmount16" type="xs:decimal"/>
            <xs:element minOccurs="0" name="PermanentFinancingSources_CustomFeesAmount17" type="xs:decimal"/>
            <xs:element minOccurs="0" name="PermanentFinancingSources_CustomFeesAmount18" type="xs:decimal"/>
            <xs:element minOccurs="0" name="PermanentFinancingSources_CustomFeesAmount19" type="xs:decimal"/>
            <xs:element minOccurs="0" name="PermanentFinancingSources_CustomFeesAmount2" type="xs:decimal"/>
            <xs:element minOccurs="0" name="PermanentFinancingSources_CustomFeesAmount20" type="xs:decimal"/>
            <xs:element minOccurs="0" name="PermanentFinancingSources_CustomFeesAmount3" type="xs:decimal"/>
            <xs:element minOccurs="0" name="PermanentFinancingSources_CustomFeesAmount4" type="xs:decimal"/>
            <xs:element minOccurs="0" name="PermanentFinancingSources_CustomFeesAmount5" type="xs:decimal"/>
            <xs:element minOccurs="0" name="PermanentFinancingSources_CustomFeesAmount6" type="xs:decimal"/>
            <xs:element minOccurs="0" name="PermanentFinancingSources_CustomFeesAmount7" type="xs:decimal"/>
            <xs:element minOccurs="0" name="PermanentFinancingSources_CustomFeesAmount8" type="xs:decimal"/>
            <xs:element minOccurs="0" name="PermanentFinancingSources_CustomFeesAmount9" type="xs:decimal"/>
            <xs:element minOccurs="0" name="PermanentFinancingSources_CustomFeesAnnualDebtService1" type="xs:decimal"/>
            <xs:element minOccurs="0" name="PermanentFinancingSources_CustomFeesAnnualDebtService10" type="xs:decimal"/>
            <xs:element minOccurs="0" name="PermanentFinancingSources_CustomFeesAnnualDebtService11" type="xs:decimal"/>
            <xs:element minOccurs="0" name="PermanentFinancingSources_CustomFeesAnnualDebtService12" type="xs:decimal"/>
            <xs:element minOccurs="0" name="PermanentFinancingSources_CustomFeesAnnualDebtService13" type="xs:decimal"/>
            <xs:element minOccurs="0" name="PermanentFinancingSources_CustomFeesAnnualDebtService14" type="xs:decimal"/>
            <xs:element minOccurs="0" name="PermanentFinancingSources_CustomFeesAnnualDebtService15" type="xs:decimal"/>
            <xs:element minOccurs="0" name="PermanentFinancingSources_CustomFeesAnnualDebtService16" type="xs:decimal"/>
            <xs:element minOccurs="0" name="PermanentFinancingSources_CustomFeesAnnualDebtService17" type="xs:decimal"/>
            <xs:element minOccurs="0" name="PermanentFinancingSources_CustomFeesAnnualDebtService18" type="xs:decimal"/>
            <xs:element minOccurs="0" name="PermanentFinancingSources_CustomFeesAnnualDebtService19" type="xs:decimal"/>
            <xs:element minOccurs="0" name="PermanentFinancingSources_CustomFeesAnnualDebtService2" type="xs:decimal"/>
            <xs:element minOccurs="0" name="PermanentFinancingSources_CustomFeesAnnualDebtService20" type="xs:decimal"/>
            <xs:element minOccurs="0" name="PermanentFinancingSources_CustomFeesAnnualDebtService3" type="xs:decimal"/>
            <xs:element minOccurs="0" name="PermanentFinancingSources_CustomFeesAnnualDebtService4" type="xs:decimal"/>
            <xs:element minOccurs="0" name="PermanentFinancingSources_CustomFeesAnnualDebtService5" type="xs:decimal"/>
            <xs:element minOccurs="0" name="PermanentFinancingSources_CustomFeesAnnualDebtService6" type="xs:decimal"/>
            <xs:element minOccurs="0" name="PermanentFinancingSources_CustomFeesAnnualDebtService7" type="xs:decimal"/>
            <xs:element minOccurs="0" name="PermanentFinancingSources_CustomFeesAnnualDebtService8" type="xs:decimal"/>
            <xs:element minOccurs="0" name="PermanentFinancingSources_CustomFeesAnnualDebtService9" type="xs:decimal"/>
            <xs:element minOccurs="0" name="PermanentFinancingSources_CustomFeesExpectedLoanPosition1" type="xs:int"/>
            <xs:element minOccurs="0" name="PermanentFinancingSources_CustomFeesExpectedLoanPosition10" type="xs:int"/>
            <xs:element minOccurs="0" name="PermanentFinancingSources_CustomFeesExpectedLoanPosition11" type="xs:int"/>
            <xs:element minOccurs="0" name="PermanentFinancingSources_CustomFeesExpectedLoanPosition12" type="xs:int"/>
            <xs:element minOccurs="0" name="PermanentFinancingSources_CustomFeesExpectedLoanPosition13" type="xs:int"/>
            <xs:element minOccurs="0" name="PermanentFinancingSources_CustomFeesExpectedLoanPosition14" type="xs:int"/>
            <xs:element minOccurs="0" name="PermanentFinancingSources_CustomFeesExpectedLoanPosition15" type="xs:int"/>
            <xs:element minOccurs="0" name="PermanentFinancingSources_CustomFeesExpectedLoanPosition16" type="xs:int"/>
            <xs:element minOccurs="0" name="PermanentFinancingSources_CustomFeesExpectedLoanPosition17" type="xs:int"/>
            <xs:element minOccurs="0" name="PermanentFinancingSources_CustomFeesExpectedLoanPosition18" type="xs:int"/>
            <xs:element minOccurs="0" name="PermanentFinancingSources_CustomFeesExpectedLoanPosition19" type="xs:int"/>
            <xs:element minOccurs="0" name="PermanentFinancingSources_CustomFeesExpectedLoanPosition2" type="xs:int"/>
            <xs:element minOccurs="0" name="PermanentFinancingSources_CustomFeesExpectedLoanPosition20" type="xs:int"/>
            <xs:element minOccurs="0" name="PermanentFinancingSources_CustomFeesExpectedLoanPosition3" type="xs:int"/>
            <xs:element minOccurs="0" name="PermanentFinancingSources_CustomFeesExpectedLoanPosition4" type="xs:int"/>
            <xs:element minOccurs="0" name="PermanentFinancingSources_CustomFeesExpectedLoanPosition5" type="xs:int"/>
            <xs:element minOccurs="0" name="PermanentFinancingSources_CustomFeesExpectedLoanPosition6" type="xs:int"/>
            <xs:element minOccurs="0" name="PermanentFinancingSources_CustomFeesExpectedLoanPosition7" type="xs:int"/>
            <xs:element minOccurs="0" name="PermanentFinancingSources_CustomFeesExpectedLoanPosition8" type="xs:int"/>
            <xs:element minOccurs="0" name="PermanentFinancingSources_CustomFeesExpectedLoanPosition9" type="xs:int"/>
            <xs:element minOccurs="0" name="PermanentFinancingSources_CustomFeesInterestRate1" type="xs:decimal"/>
            <xs:element minOccurs="0" name="PermanentFinancingSources_CustomFeesInterestRate10" type="xs:decimal"/>
            <xs:element minOccurs="0" name="PermanentFinancingSources_CustomFeesInterestRate11" type="xs:decimal"/>
            <xs:element minOccurs="0" name="PermanentFinancingSources_CustomFeesInterestRate12" type="xs:decimal"/>
            <xs:element minOccurs="0" name="PermanentFinancingSources_CustomFeesInterestRate13" type="xs:decimal"/>
            <xs:element minOccurs="0" name="PermanentFinancingSources_CustomFeesInterestRate14" type="xs:decimal"/>
            <xs:element minOccurs="0" name="PermanentFinancingSources_CustomFeesInterestRate15" type="xs:decimal"/>
            <xs:element minOccurs="0" name="PermanentFinancingSources_CustomFeesInterestRate16" type="xs:decimal"/>
            <xs:element minOccurs="0" name="PermanentFinancingSources_CustomFeesInterestRate17" type="xs:decimal"/>
            <xs:element minOccurs="0" name="PermanentFinancingSources_CustomFeesInterestRate18" type="xs:decimal"/>
            <xs:element minOccurs="0" name="PermanentFinancingSources_CustomFeesInterestRate19" type="xs:decimal"/>
            <xs:element minOccurs="0" name="PermanentFinancingSources_CustomFeesInterestRate2" type="xs:decimal"/>
            <xs:element minOccurs="0" name="PermanentFinancingSources_CustomFeesInterestRate20" type="xs:decimal"/>
            <xs:element minOccurs="0" name="PermanentFinancingSources_CustomFeesInterestRate3" type="xs:decimal"/>
            <xs:element minOccurs="0" name="PermanentFinancingSources_CustomFeesInterestRate4" type="xs:decimal"/>
            <xs:element minOccurs="0" name="PermanentFinancingSources_CustomFeesInterestRate5" type="xs:decimal"/>
            <xs:element minOccurs="0" name="PermanentFinancingSources_CustomFeesInterestRate6" type="xs:decimal"/>
            <xs:element minOccurs="0" name="PermanentFinancingSources_CustomFeesInterestRate7" type="xs:decimal"/>
            <xs:element minOccurs="0" name="PermanentFinancingSources_CustomFeesInterestRate8" type="xs:decimal"/>
            <xs:element minOccurs="0" name="PermanentFinancingSources_CustomFeesInterestRate9" type="xs:decimal"/>
            <xs:element minOccurs="0" name="PermanentFinancingSources_CustomFeesLenderName1" type="xs:string"/>
            <xs:element minOccurs="0" name="PermanentFinancingSources_CustomFeesLenderName10" type="xs:string"/>
            <xs:element minOccurs="0" name="PermanentFinancingSources_CustomFeesLenderName11" type="xs:string"/>
            <xs:element minOccurs="0" name="PermanentFinancingSources_CustomFeesLenderName12" type="xs:string"/>
            <xs:element minOccurs="0" name="PermanentFinancingSources_CustomFeesLenderName13" type="xs:string"/>
            <xs:element minOccurs="0" name="PermanentFinancingSources_CustomFeesLenderName14" type="xs:string"/>
            <xs:element minOccurs="0" name="PermanentFinancingSources_CustomFeesLenderName15" type="xs:string"/>
            <xs:element minOccurs="0" name="PermanentFinancingSources_CustomFeesLenderName16" type="xs:string"/>
            <xs:element minOccurs="0" name="PermanentFinancingSources_CustomFeesLenderName17" type="xs:string"/>
            <xs:element minOccurs="0" name="PermanentFinancingSources_CustomFeesLenderName18" type="xs:string"/>
            <xs:element minOccurs="0" name="PermanentFinancingSources_CustomFeesLenderName19" type="xs:string"/>
            <xs:element minOccurs="0" name="PermanentFinancingSources_CustomFeesLenderName2" type="xs:string"/>
            <xs:element minOccurs="0" name="PermanentFinancingSources_CustomFeesLenderName20" type="xs:string"/>
            <xs:element minOccurs="0" name="PermanentFinancingSources_CustomFeesLenderName3" type="xs:string"/>
            <xs:element minOccurs="0" name="PermanentFinancingSources_CustomFeesLenderName4" type="xs:string"/>
            <xs:element minOccurs="0" name="PermanentFinancingSources_CustomFeesLenderName5" type="xs:string"/>
            <xs:element minOccurs="0" name="PermanentFinancingSources_CustomFeesLenderName6" type="xs:string"/>
            <xs:element minOccurs="0" name="PermanentFinancingSources_CustomFeesLenderName7" type="xs:string"/>
            <xs:element minOccurs="0" name="PermanentFinancingSources_CustomFeesLenderName8" type="xs:string"/>
            <xs:element minOccurs="0" name="PermanentFinancingSources_CustomFeesLenderName9" type="xs:string"/>
            <xs:element minOccurs="0" name="PermanentFinancingSources_CustomFeesTerm1" type="xs:int"/>
            <xs:element minOccurs="0" name="PermanentFinancingSources_CustomFeesTerm10" type="xs:int"/>
            <xs:element minOccurs="0" name="PermanentFinancingSources_CustomFeesTerm11" type="xs:int"/>
            <xs:element minOccurs="0" name="PermanentFinancingSources_CustomFeesTerm12" type="xs:int"/>
            <xs:element minOccurs="0" name="PermanentFinancingSources_CustomFeesTerm13" type="xs:int"/>
            <xs:element minOccurs="0" name="PermanentFinancingSources_CustomFeesTerm14" type="xs:int"/>
            <xs:element minOccurs="0" name="PermanentFinancingSources_CustomFeesTerm15" type="xs:int"/>
            <xs:element minOccurs="0" name="PermanentFinancingSources_CustomFeesTerm16" type="xs:int"/>
            <xs:element minOccurs="0" name="PermanentFinancingSources_CustomFeesTerm17" type="xs:int"/>
            <xs:element minOccurs="0" name="PermanentFinancingSources_CustomFeesTerm18" type="xs:int"/>
            <xs:element minOccurs="0" name="PermanentFinancingSources_CustomFeesTerm19" type="xs:int"/>
            <xs:element minOccurs="0" name="PermanentFinancingSources_CustomFeesTerm2" type="xs:int"/>
            <xs:element minOccurs="0" name="PermanentFinancingSources_CustomFeesTerm20" type="xs:int"/>
            <xs:element minOccurs="0" name="PermanentFinancingSources_CustomFeesTerm3" type="xs:int"/>
            <xs:element minOccurs="0" name="PermanentFinancingSources_CustomFeesTerm4" type="xs:int"/>
            <xs:element minOccurs="0" name="PermanentFinancingSources_CustomFeesTerm5" type="xs:int"/>
            <xs:element minOccurs="0" name="PermanentFinancingSources_CustomFeesTerm6" type="xs:int"/>
            <xs:element minOccurs="0" name="PermanentFinancingSources_CustomFeesTerm7" type="xs:int"/>
            <xs:element minOccurs="0" name="PermanentFinancingSources_CustomFeesTerm8" type="xs:int"/>
            <xs:element minOccurs="0" name="PermanentFinancingSources_CustomFeesTerm9" type="xs:int"/>
            <xs:element minOccurs="0" name="PermanentFinancingSources_CustomLabel1" type="xs:string"/>
            <xs:element minOccurs="0" name="PermanentFinancingSources_CustomLabel10" type="xs:string"/>
            <xs:element minOccurs="0" name="PermanentFinancingSources_CustomLabel11" type="xs:string"/>
            <xs:element minOccurs="0" name="PermanentFinancingSources_CustomLabel12" type="xs:string"/>
            <xs:element minOccurs="0" name="PermanentFinancingSources_CustomLabel13" type="xs:string"/>
            <xs:element minOccurs="0" name="PermanentFinancingSources_CustomLabel14" type="xs:string"/>
            <xs:element minOccurs="0" name="PermanentFinancingSources_CustomLabel15" type="xs:string"/>
            <xs:element minOccurs="0" name="PermanentFinancingSources_CustomLabel16" type="xs:string"/>
            <xs:element minOccurs="0" name="PermanentFinancingSources_CustomLabel17" type="xs:string"/>
            <xs:element minOccurs="0" name="PermanentFinancingSources_CustomLabel18" type="xs:string"/>
            <xs:element minOccurs="0" name="PermanentFinancingSources_CustomLabel19" type="xs:string"/>
            <xs:element minOccurs="0" name="PermanentFinancingSources_CustomLabel2" type="xs:string"/>
            <xs:element minOccurs="0" name="PermanentFinancingSources_CustomLabel20" type="xs:string"/>
            <xs:element minOccurs="0" name="PermanentFinancingSources_CustomLabel3" type="xs:string"/>
            <xs:element minOccurs="0" name="PermanentFinancingSources_CustomLabel4" type="xs:string"/>
            <xs:element minOccurs="0" name="PermanentFinancingSources_CustomLabel5" type="xs:string"/>
            <xs:element minOccurs="0" name="PermanentFinancingSources_CustomLabel6" type="xs:string"/>
            <xs:element minOccurs="0" name="PermanentFinancingSources_CustomLabel7" type="xs:string"/>
            <xs:element minOccurs="0" name="PermanentFinancingSources_CustomLabel8" type="xs:string"/>
            <xs:element minOccurs="0" name="PermanentFinancingSources_CustomLabel9" type="xs:string"/>
            <xs:element minOccurs="0" name="PermanentFinancingSources_DeferredFeesAmortizationPeriod" type="xs:int"/>
            <xs:element minOccurs="0" name="PermanentFinancingSources_DeferredFeesAmount" type="xs:decimal"/>
            <xs:element minOccurs="0" name="PermanentFinancingSources_DeferredFeesAnnualDebtService" type="xs:decimal"/>
            <xs:element minOccurs="0" name="PermanentFinancingSources_DeferredFeesCommitDate" type="xs:date"/>
            <xs:element minOccurs="0" name="PermanentFinancingSources_DeferredFeesExpectedLoanPosition" type="xs:int"/>
            <xs:element minOccurs="0" name="PermanentFinancingSources_DeferredFeesInterestRate" type="xs:decimal"/>
            <xs:element minOccurs="0" name="PermanentFinancingSources_DeferredFeesLenderName" type="xs:string"/>
            <xs:element minOccurs="0" name="PermanentFinancingSources_DeferredFeesTerm" type="xs:int"/>
            <xs:element minOccurs="0" name="PermanentFinancingSources_GPEquityAmortizationPeriod" type="xs:int"/>
            <xs:element minOccurs="0" name="PermanentFinancingSources_GPEquityAmount" type="xs:decimal"/>
            <xs:element minOccurs="0" name="PermanentFinancingSources_GPEquityAnnualDebtService" type="xs:decimal"/>
            <xs:element minOccurs="0" name="PermanentFinancingSources_GPEquityCommitDate" type="xs:date"/>
            <xs:element minOccurs="0" name="PermanentFinancingSources_GPEquityInterestRate" type="xs:decimal"/>
            <xs:element minOccurs="0" name="PermanentFinancingSources_GPEquityLenderName" type="xs:string"/>
            <xs:element minOccurs="0" name="PermanentFinancingSources_GPEquityTerm" type="xs:int"/>
            <xs:element minOccurs="0" name="PermanentFinancingSources_HistoricTaxCreditEquityAmount" type="xs:decimal"/>
            <xs:element minOccurs="0" name="PermanentFinancingSources_HistoricTaxCreditEquityLenderName" type="xs:string"/>
            <xs:element minOccurs="0" name="PermanentFinancingSources_LIHTCEquityAmount" type="xs:decimal"/>
            <xs:element minOccurs="0" name="PermanentFinancingSources_LIHTCEquityLenderName" type="xs:string"/>
            <xs:element minOccurs="0" name="PermanentFinancingSources_OtherDebt2AmortizationPeriod" type="xs:int"/>
            <xs:element minOccurs="0" name="PermanentFinancingSources_OtherDebt2Amount" type="xs:decimal"/>
            <xs:element minOccurs="0" name="PermanentFinancingSources_OtherDebt2AnnualDebtService" type="xs:decimal"/>
            <xs:element minOccurs="0" name="PermanentFinancingSources_OtherDebt2CommitDate" type="xs:date"/>
            <xs:element minOccurs="0" name="PermanentFinancingSources_OtherDebt2ExpectedLoanPosition" type="xs:int"/>
            <xs:element minOccurs="0" name="PermanentFinancingSources_OtherDebt2FinanceType_FinanceType" type="xs:string"/>
            <xs:element minOccurs="0" name="PermanentFinancingSources_OtherDebt2FinanceTypeID" type="xs:int"/>
            <xs:element minOccurs="0" name="PermanentFinancingSources_OtherDebt2FinancingSourceType_Type" type="xs:string"/>
            <xs:element minOccurs="0" name="PermanentFinancingSources_OtherDebt2FinancingSourceTypeID" type="xs:int"/>
            <xs:element minOccurs="0" name="PermanentFinancingSources_OtherDebt2InterestRate" type="xs:decimal"/>
            <xs:element minOccurs="0" name="PermanentFinancingSources_OtherDebt2LenderName" type="xs:string"/>
            <xs:element minOccurs="0" name="PermanentFinancingSources_OtherDebt2Term" type="xs:int"/>
            <xs:element minOccurs="0" name="PermanentFinancingSources_OtherDebt3AmortizationPeriod" type="xs:int"/>
            <xs:element minOccurs="0" name="PermanentFinancingSources_OtherDebt3Amount" type="xs:decimal"/>
            <xs:element minOccurs="0" name="PermanentFinancingSources_OtherDebt3AnnualDebtService" type="xs:decimal"/>
            <xs:element minOccurs="0" name="PermanentFinancingSources_OtherDebt3CommitDate" type="xs:date"/>
            <xs:element minOccurs="0" name="PermanentFinancingSources_OtherDebt3ExpectedLoanPosition" type="xs:int"/>
            <xs:element minOccurs="0" name="PermanentFinancingSources_OtherDebt3FinanceType_FinanceType" type="xs:string"/>
            <xs:element minOccurs="0" name="PermanentFinancingSources_OtherDebt3FinanceTypeID" type="xs:int"/>
            <xs:element minOccurs="0" name="PermanentFinancingSources_OtherDebt3FinancingSourceType_Type" type="xs:string"/>
            <xs:element minOccurs="0" name="PermanentFinancingSources_OtherDebt3FinancingSourceTypeID" type="xs:int"/>
            <xs:element minOccurs="0" name="PermanentFinancingSources_OtherDebt3InterestRate" type="xs:decimal"/>
            <xs:element minOccurs="0" name="PermanentFinancingSources_OtherDebt3LenderName" type="xs:string"/>
            <xs:element minOccurs="0" name="PermanentFinancingSources_OtherDebt3Term" type="xs:int"/>
            <xs:element minOccurs="0" name="PermanentFinancingSources_OtherDebt4AmortizationPeriod" type="xs:int"/>
            <xs:element minOccurs="0" name="PermanentFinancingSources_OtherDebt4Amount" type="xs:decimal"/>
            <xs:element minOccurs="0" name="PermanentFinancingSources_OtherDebt4AnnualDebtService" type="xs:decimal"/>
            <xs:element minOccurs="0" name="PermanentFinancingSources_OtherDebt4CommitDate" type="xs:date"/>
            <xs:element minOccurs="0" name="PermanentFinancingSources_OtherDebt4ExpectedLoanPosition" type="xs:int"/>
            <xs:element minOccurs="0" name="PermanentFinancingSources_OtherDebt4FinanceType_FinanceType" type="xs:string"/>
            <xs:element minOccurs="0" name="PermanentFinancingSources_OtherDebt4FinanceTypeID" type="xs:int"/>
            <xs:element minOccurs="0" name="PermanentFinancingSources_OtherDebt4FinancingSourceType_Type" type="xs:string"/>
            <xs:element minOccurs="0" name="PermanentFinancingSources_OtherDebt4FinancingSourceTypeID" type="xs:int"/>
            <xs:element minOccurs="0" name="PermanentFinancingSources_OtherDebt4InterestRate" type="xs:decimal"/>
            <xs:element minOccurs="0" name="PermanentFinancingSources_OtherDebt4LenderName" type="xs:string"/>
            <xs:element minOccurs="0" name="PermanentFinancingSources_OtherDebt4Term" type="xs:int"/>
            <xs:element minOccurs="0" name="PermanentFinancingSources_OtherDebt5AmortizationPeriod" type="xs:int"/>
            <xs:element minOccurs="0" name="PermanentFinancingSources_OtherDebt5Amount" type="xs:decimal"/>
            <xs:element minOccurs="0" name="PermanentFinancingSources_OtherDebt5AnnualDebtService" type="xs:decimal"/>
            <xs:element minOccurs="0" name="PermanentFinancingSources_OtherDebt5CommitDate" type="xs:date"/>
            <xs:element minOccurs="0" name="PermanentFinancingSources_OtherDebt5ExpectedLoanPosition" type="xs:int"/>
            <xs:element minOccurs="0" name="PermanentFinancingSources_OtherDebt5FinanceType_FinanceType" type="xs:string"/>
            <xs:element minOccurs="0" name="PermanentFinancingSources_OtherDebt5FinanceTypeID" type="xs:int"/>
            <xs:element minOccurs="0" name="PermanentFinancingSources_OtherDebt5FinancingSourceType_Type" type="xs:string"/>
            <xs:element minOccurs="0" name="PermanentFinancingSources_OtherDebt5FinancingSourceTypeID" type="xs:int"/>
            <xs:element minOccurs="0" name="PermanentFinancingSources_OtherDebt5InterestRate" type="xs:decimal"/>
            <xs:element minOccurs="0" name="PermanentFinancingSources_OtherDebt5LenderName" type="xs:string"/>
            <xs:element minOccurs="0" name="PermanentFinancingSources_OtherDebt5Term" type="xs:int"/>
            <xs:element minOccurs="0" name="PermanentFinancingSources_OtherDebt6AmortizationPeriod" type="xs:int"/>
            <xs:element minOccurs="0" name="PermanentFinancingSources_OtherDebt6Amount" type="xs:decimal"/>
            <xs:element minOccurs="0" name="PermanentFinancingSources_OtherDebt6AnnualDebtService" type="xs:decimal"/>
            <xs:element minOccurs="0" name="PermanentFinancingSources_OtherDebt6CommitDate" type="xs:date"/>
            <xs:element minOccurs="0" name="PermanentFinancingSources_OtherDebt6ExpectedLoanPosition" type="xs:int"/>
            <xs:element minOccurs="0" name="PermanentFinancingSources_OtherDebt6FinanceType_FinanceType" type="xs:string"/>
            <xs:element minOccurs="0" name="PermanentFinancingSources_OtherDebt6FinanceTypeID" type="xs:int"/>
            <xs:element minOccurs="0" name="PermanentFinancingSources_OtherDebt6FinancingSourceType_Type" type="xs:string"/>
            <xs:element minOccurs="0" name="PermanentFinancingSources_OtherDebt6FinancingSourceTypeID" type="xs:int"/>
            <xs:element minOccurs="0" name="PermanentFinancingSources_OtherDebt6InterestRate" type="xs:decimal"/>
            <xs:element minOccurs="0" name="PermanentFinancingSources_OtherDebt6LenderName" type="xs:string"/>
            <xs:element minOccurs="0" name="PermanentFinancingSources_OtherDebt6Term" type="xs:int"/>
            <xs:element minOccurs="0" name="PermanentFinancingSources_OtherDebt7AmortizationPeriod" type="xs:int"/>
            <xs:element minOccurs="0" name="PermanentFinancingSources_OtherDebt7Amount" type="xs:decimal"/>
            <xs:element minOccurs="0" name="PermanentFinancingSources_OtherDebt7AnnualDebtService" type="xs:decimal"/>
            <xs:element minOccurs="0" name="PermanentFinancingSources_OtherDebt7CommitDate" type="xs:date"/>
            <xs:element minOccurs="0" name="PermanentFinancingSources_OtherDebt7ExpectedLoanPosition" type="xs:int"/>
            <xs:element minOccurs="0" name="PermanentFinancingSources_OtherDebt7FinanceType_FinanceType" type="xs:string"/>
            <xs:element minOccurs="0" name="PermanentFinancingSources_OtherDebt7FinanceTypeID" type="xs:int"/>
            <xs:element minOccurs="0" name="PermanentFinancingSources_OtherDebt7FinancingSourceType_Type" type="xs:string"/>
            <xs:element minOccurs="0" name="PermanentFinancingSources_OtherDebt7FinancingSourceTypeID" type="xs:int"/>
            <xs:element minOccurs="0" name="PermanentFinancingSources_OtherDebt7InterestRate" type="xs:decimal"/>
            <xs:element minOccurs="0" name="PermanentFinancingSources_OtherDebt7LenderName" type="xs:string"/>
            <xs:element minOccurs="0" name="PermanentFinancingSources_OtherDebt7Term" type="xs:int"/>
            <xs:element minOccurs="0" name="PermanentFinancingSources_OtherDebtAmortizationPeriod" type="xs:int"/>
            <xs:element minOccurs="0" name="PermanentFinancingSources_OtherDebtAmount" type="xs:decimal"/>
            <xs:element minOccurs="0" name="PermanentFinancingSources_OtherDebtAnnualDebtService" type="xs:decimal"/>
            <xs:element minOccurs="0" name="PermanentFinancingSources_OtherDebtCommitDate" type="xs:date"/>
            <xs:element minOccurs="0" name="PermanentFinancingSources_OtherDebtExpectedLoanPosition" type="xs:int"/>
            <xs:element minOccurs="0" name="PermanentFinancingSources_OtherDebtFinanceType_FinanceType" type="xs:string"/>
            <xs:element minOccurs="0" name="PermanentFinancingSources_OtherDebtFinanceTypeID" type="xs:int"/>
            <xs:element minOccurs="0" name="PermanentFinancingSources_OtherDebtFinancingSourceType_Type" type="xs:string"/>
            <xs:element minOccurs="0" name="PermanentFinancingSources_OtherDebtFinancingSourceTypeID" type="xs:int"/>
            <xs:element minOccurs="0" name="PermanentFinancingSources_OtherDebtInterestRate" type="xs:decimal"/>
            <xs:element minOccurs="0" name="PermanentFinancingSources_OtherDebtLenderName" type="xs:string"/>
            <xs:element minOccurs="0" name="PermanentFinancingSources_OtherDebtTerm" type="xs:int"/>
            <xs:element minOccurs="0" name="PermanentFinancingSources_OtherEquity2AmortizationPeriod" type="xs:int"/>
            <xs:element minOccurs="0" name="PermanentFinancingSources_OtherEquity2Amount" type="xs:decimal"/>
            <xs:element minOccurs="0" name="PermanentFinancingSources_OtherEquity2AnnualDebtService" type="xs:decimal"/>
            <xs:element minOccurs="0" name="PermanentFinancingSources_OtherEquity2CommitDate" type="xs:date"/>
            <xs:element minOccurs="0" name="PermanentFinancingSources_OtherEquity2InterestRate" type="xs:decimal"/>
            <xs:element minOccurs="0" name="PermanentFinancingSources_OtherEquity2LenderName" type="xs:string"/>
            <xs:element minOccurs="0" name="PermanentFinancingSources_OtherEquity2Term" type="xs:int"/>
            <xs:element minOccurs="0" name="PermanentFinancingSources_OtherEquityAmortizationPeriod" type="xs:int"/>
            <xs:element minOccurs="0" name="PermanentFinancingSources_OtherEquityAmount" type="xs:decimal"/>
            <xs:element minOccurs="0" name="PermanentFinancingSources_OtherEquityAnnualDebtService" type="xs:decimal"/>
            <xs:element minOccurs="0" name="PermanentFinancingSources_OtherEquityCommitDate" type="xs:date"/>
            <xs:element minOccurs="0" name="PermanentFinancingSources_OtherEquityInterestRate" type="xs:decimal"/>
            <xs:element minOccurs="0" name="PermanentFinancingSources_OtherEquityLenderName" type="xs:string"/>
            <xs:element minOccurs="0" name="PermanentFinancingSources_OtherEquityTerm" type="xs:int"/>
            <xs:element minOccurs="0" name="PermanentFinancingSources_PrimaryDebtAmortizationPeriod" type="xs:int"/>
            <xs:element minOccurs="0" name="PermanentFinancingSources_PrimaryDebtAmount" type="xs:decimal"/>
            <xs:element minOccurs="0" name="PermanentFinancingSources_PrimaryDebtAnnualDebtService" type="xs:decimal"/>
            <xs:element minOccurs="0" name="PermanentFinancingSources_PrimaryDebtCommitDate" type="xs:date"/>
            <xs:element minOccurs="0" name="PermanentFinancingSources_PrimaryDebtExpectedLoanPosition" type="xs:int"/>
            <xs:element minOccurs="0" name="PermanentFinancingSources_PrimaryDebtFinanceType_FinanceType" type="xs:string"/>
            <xs:element minOccurs="0" name="PermanentFinancingSources_PrimaryDebtFinanceTypeID" type="xs:int"/>
            <xs:element minOccurs="0" name="PermanentFinancingSources_PrimaryDebtFinancingSourceType_Type" type="xs:string"/>
            <xs:element minOccurs="0" name="PermanentFinancingSources_PrimaryDebtFinancingSourceTypeID" type="xs:int"/>
            <xs:element minOccurs="0" name="PermanentFinancingSources_PrimaryDebtInterestRate" type="xs:decimal"/>
            <xs:element minOccurs="0" name="PermanentFinancingSources_PrimaryDebtLenderName" type="xs:string"/>
            <xs:element minOccurs="0" name="PermanentFinancingSources_PrimaryDebtTerm" type="xs:int"/>
            <xs:element minOccurs="0" name="PermanentFundingCommitments_Amount_Item1" type="xs:decimal"/>
            <xs:element minOccurs="0" name="PermanentFundingCommitments_Amount_Item2" type="xs:decimal"/>
            <xs:element minOccurs="0" name="PermanentFundingCommitments_Amount_Item3" type="xs:decimal"/>
            <xs:element minOccurs="0" name="PermanentFundingCommitments_Amount_Item4" type="xs:decimal"/>
            <xs:element minOccurs="0" name="PermanentFundingCommitments_Amount_Item5" type="xs:decimal"/>
            <xs:element minOccurs="0" name="PermanentFundingCommitments_Amount_Item6" type="xs:decimal"/>
            <xs:element minOccurs="0" name="PermanentFundingCommitments_Amount_Item7" type="xs:decimal"/>
            <xs:element minOccurs="0" name="PermanentFundingCommitments_Amount_Item8" type="xs:decimal"/>
            <xs:element minOccurs="0" name="PermanentFundingCommitments_Amount_Item9" type="xs:decimal"/>
            <xs:element minOccurs="0" name="PermanentFundingCommitments_Amount_Item10" type="xs:decimal"/>
            <xs:element minOccurs="0" name="PermanentFundingCommitments_CommitmentDate_Item1" type="xs:date"/>
            <xs:element minOccurs="0" name="PermanentFundingCommitments_CommitmentDate_Item2" type="xs:date"/>
            <xs:element minOccurs="0" name="PermanentFundingCommitments_CommitmentDate_Item3" type="xs:date"/>
            <xs:element minOccurs="0" name="PermanentFundingCommitments_CommitmentDate_Item4" type="xs:date"/>
            <xs:element minOccurs="0" name="PermanentFundingCommitments_CommitmentDate_Item5" type="xs:date"/>
            <xs:element minOccurs="0" name="PermanentFundingCommitments_CommitmentDate_Item6" type="xs:date"/>
            <xs:element minOccurs="0" name="PermanentFundingCommitments_CommitmentDate_Item7" type="xs:date"/>
            <xs:element minOccurs="0" name="PermanentFundingCommitments_CommitmentDate_Item8" type="xs:date"/>
            <xs:element minOccurs="0" name="PermanentFundingCommitments_CommitmentDate_Item9" type="xs:date"/>
            <xs:element minOccurs="0" name="PermanentFundingCommitments_CommitmentDate_Item10" type="xs:date"/>
            <xs:element minOccurs="0" name="PermanentFundingCommitments_CommitmentExpiration_Item1" type="xs:date"/>
            <xs:element minOccurs="0" name="PermanentFundingCommitments_CommitmentExpiration_Item2" type="xs:date"/>
            <xs:element minOccurs="0" name="PermanentFundingCommitments_CommitmentExpiration_Item3" type="xs:date"/>
            <xs:element minOccurs="0" name="PermanentFundingCommitments_CommitmentExpiration_Item4" type="xs:date"/>
            <xs:element minOccurs="0" name="PermanentFundingCommitments_CommitmentExpiration_Item5" type="xs:date"/>
            <xs:element minOccurs="0" name="PermanentFundingCommitments_CommitmentExpiration_Item6" type="xs:date"/>
            <xs:element minOccurs="0" name="PermanentFundingCommitments_CommitmentExpiration_Item7" type="xs:date"/>
            <xs:element minOccurs="0" name="PermanentFundingCommitments_CommitmentExpiration_Item8" type="xs:date"/>
            <xs:element minOccurs="0" name="PermanentFundingCommitments_CommitmentExpiration_Item9" type="xs:date"/>
            <xs:element minOccurs="0" name="PermanentFundingCommitments_CommitmentExpiration_Item10" type="xs:date"/>
            <xs:element minOccurs="0" name="PermanentFundingCommitments_ContactPersonName_Item1" type="xs:string"/>
            <xs:element minOccurs="0" name="PermanentFundingCommitments_ContactPersonName_Item2" type="xs:string"/>
            <xs:element minOccurs="0" name="PermanentFundingCommitments_ContactPersonName_Item3" type="xs:string"/>
            <xs:element minOccurs="0" name="PermanentFundingCommitments_ContactPersonName_Item4" type="xs:string"/>
            <xs:element minOccurs="0" name="PermanentFundingCommitments_ContactPersonName_Item5" type="xs:string"/>
            <xs:element minOccurs="0" name="PermanentFundingCommitments_ContactPersonName_Item6" type="xs:string"/>
            <xs:element minOccurs="0" name="PermanentFundingCommitments_ContactPersonName_Item7" type="xs:string"/>
            <xs:element minOccurs="0" name="PermanentFundingCommitments_ContactPersonName_Item8" type="xs:string"/>
            <xs:element minOccurs="0" name="PermanentFundingCommitments_ContactPersonName_Item9" type="xs:string"/>
            <xs:element minOccurs="0" name="PermanentFundingCommitments_ContactPersonName_Item10" type="xs:string"/>
            <xs:element minOccurs="0" name="PermanentFundingCommitments_ContactPersonTelephone_Item1" type="xs:string"/>
            <xs:element minOccurs="0" name="PermanentFundingCommitments_ContactPersonTelephone_Item2" type="xs:string"/>
            <xs:element minOccurs="0" name="PermanentFundingCommitments_ContactPersonTelephone_Item3" type="xs:string"/>
            <xs:element minOccurs="0" name="PermanentFundingCommitments_ContactPersonTelephone_Item4" type="xs:string"/>
            <xs:element minOccurs="0" name="PermanentFundingCommitments_ContactPersonTelephone_Item5" type="xs:string"/>
            <xs:element minOccurs="0" name="PermanentFundingCommitments_ContactPersonTelephone_Item6" type="xs:string"/>
            <xs:element minOccurs="0" name="PermanentFundingCommitments_ContactPersonTelephone_Item7" type="xs:string"/>
            <xs:element minOccurs="0" name="PermanentFundingCommitments_ContactPersonTelephone_Item8" type="xs:string"/>
            <xs:element minOccurs="0" name="PermanentFundingCommitments_ContactPersonTelephone_Item9" type="xs:string"/>
            <xs:element minOccurs="0" name="PermanentFundingCommitments_ContactPersonTelephone_Item10" type="xs:string"/>
            <xs:element minOccurs="0" name="PermanentFundingCommitments_CustomFieldBitValue1_Item1" type="xs:boolean"/>
            <xs:element minOccurs="0" name="PermanentFundingCommitments_CustomFieldBitValue1_Item2" type="xs:boolean"/>
            <xs:element minOccurs="0" name="PermanentFundingCommitments_CustomFieldBitValue1_Item3" type="xs:boolean"/>
            <xs:element minOccurs="0" name="PermanentFundingCommitments_CustomFieldBitValue1_Item4" type="xs:boolean"/>
            <xs:element minOccurs="0" name="PermanentFundingCommitments_CustomFieldBitValue1_Item5" type="xs:boolean"/>
            <xs:element minOccurs="0" name="PermanentFundingCommitments_CustomFieldBitValue1_Item6" type="xs:boolean"/>
            <xs:element minOccurs="0" name="PermanentFundingCommitments_CustomFieldBitValue1_Item7" type="xs:boolean"/>
            <xs:element minOccurs="0" name="PermanentFundingCommitments_CustomFieldBitValue1_Item8" type="xs:boolean"/>
            <xs:element minOccurs="0" name="PermanentFundingCommitments_CustomFieldBitValue1_Item9" type="xs:boolean"/>
            <xs:element minOccurs="0" name="PermanentFundingCommitments_CustomFieldBitValue1_Item10" type="xs:boolean"/>
            <xs:element minOccurs="0" name="PermanentFundingCommitments_CustomFieldBitValue2_Item1" type="xs:boolean"/>
            <xs:element minOccurs="0" name="PermanentFundingCommitments_CustomFieldBitValue2_Item2" type="xs:boolean"/>
            <xs:element minOccurs="0" name="PermanentFundingCommitments_CustomFieldBitValue2_Item3" type="xs:boolean"/>
            <xs:element minOccurs="0" name="PermanentFundingCommitments_CustomFieldBitValue2_Item4" type="xs:boolean"/>
            <xs:element minOccurs="0" name="PermanentFundingCommitments_CustomFieldBitValue2_Item5" type="xs:boolean"/>
            <xs:element minOccurs="0" name="PermanentFundingCommitments_CustomFieldBitValue2_Item6" type="xs:boolean"/>
            <xs:element minOccurs="0" name="PermanentFundingCommitments_CustomFieldBitValue2_Item7" type="xs:boolean"/>
            <xs:element minOccurs="0" name="PermanentFundingCommitments_CustomFieldBitValue2_Item8" type="xs:boolean"/>
            <xs:element minOccurs="0" name="PermanentFundingCommitments_CustomFieldBitValue2_Item9" type="xs:boolean"/>
            <xs:element minOccurs="0" name="PermanentFundingCommitments_CustomFieldBitValue2_Item10" type="xs:boolean"/>
            <xs:element minOccurs="0" name="PermanentFundingCommitments_CustomFieldBitValue3_Item1" type="xs:boolean"/>
            <xs:element minOccurs="0" name="PermanentFundingCommitments_CustomFieldBitValue3_Item2" type="xs:boolean"/>
            <xs:element minOccurs="0" name="PermanentFundingCommitments_CustomFieldBitValue3_Item3" type="xs:boolean"/>
            <xs:element minOccurs="0" name="PermanentFundingCommitments_CustomFieldBitValue3_Item4" type="xs:boolean"/>
            <xs:element minOccurs="0" name="PermanentFundingCommitments_CustomFieldBitValue3_Item5" type="xs:boolean"/>
            <xs:element minOccurs="0" name="PermanentFundingCommitments_CustomFieldBitValue3_Item6" type="xs:boolean"/>
            <xs:element minOccurs="0" name="PermanentFundingCommitments_CustomFieldBitValue3_Item7" type="xs:boolean"/>
            <xs:element minOccurs="0" name="PermanentFundingCommitments_CustomFieldBitValue3_Item8" type="xs:boolean"/>
            <xs:element minOccurs="0" name="PermanentFundingCommitments_CustomFieldBitValue3_Item9" type="xs:boolean"/>
            <xs:element minOccurs="0" name="PermanentFundingCommitments_CustomFieldBitValue3_Item10" type="xs:boolean"/>
            <xs:element minOccurs="0" name="PermanentFundingCommitments_CustomFieldBitValue4_Item1" type="xs:boolean"/>
            <xs:element minOccurs="0" name="PermanentFundingCommitments_CustomFieldBitValue4_Item2" type="xs:boolean"/>
            <xs:element minOccurs="0" name="PermanentFundingCommitments_CustomFieldBitValue4_Item3" type="xs:boolean"/>
            <xs:element minOccurs="0" name="PermanentFundingCommitments_CustomFieldBitValue4_Item4" type="xs:boolean"/>
            <xs:element minOccurs="0" name="PermanentFundingCommitments_CustomFieldBitValue4_Item5" type="xs:boolean"/>
            <xs:element minOccurs="0" name="PermanentFundingCommitments_CustomFieldBitValue4_Item6" type="xs:boolean"/>
            <xs:element minOccurs="0" name="PermanentFundingCommitments_CustomFieldBitValue4_Item7" type="xs:boolean"/>
            <xs:element minOccurs="0" name="PermanentFundingCommitments_CustomFieldBitValue4_Item8" type="xs:boolean"/>
            <xs:element minOccurs="0" name="PermanentFundingCommitments_CustomFieldBitValue4_Item9" type="xs:boolean"/>
            <xs:element minOccurs="0" name="PermanentFundingCommitments_CustomFieldBitValue4_Item10" type="xs:boolean"/>
            <xs:element minOccurs="0" name="PermanentFundingCommitments_CustomFieldBitValue5_Item1" type="xs:boolean"/>
            <xs:element minOccurs="0" name="PermanentFundingCommitments_CustomFieldBitValue5_Item2" type="xs:boolean"/>
            <xs:element minOccurs="0" name="PermanentFundingCommitments_CustomFieldBitValue5_Item3" type="xs:boolean"/>
            <xs:element minOccurs="0" name="PermanentFundingCommitments_CustomFieldBitValue5_Item4" type="xs:boolean"/>
            <xs:element minOccurs="0" name="PermanentFundingCommitments_CustomFieldBitValue5_Item5" type="xs:boolean"/>
            <xs:element minOccurs="0" name="PermanentFundingCommitments_CustomFieldBitValue5_Item6" type="xs:boolean"/>
            <xs:element minOccurs="0" name="PermanentFundingCommitments_CustomFieldBitValue5_Item7" type="xs:boolean"/>
            <xs:element minOccurs="0" name="PermanentFundingCommitments_CustomFieldBitValue5_Item8" type="xs:boolean"/>
            <xs:element minOccurs="0" name="PermanentFundingCommitments_CustomFieldBitValue5_Item9" type="xs:boolean"/>
            <xs:element minOccurs="0" name="PermanentFundingCommitments_CustomFieldBitValue5_Item10" type="xs:boolean"/>
            <xs:element minOccurs="0" name="PermanentFundingCommitments_CustomFieldDateValue1_Item1" type="xs:date"/>
            <xs:element minOccurs="0" name="PermanentFundingCommitments_CustomFieldDateValue1_Item2" type="xs:date"/>
            <xs:element minOccurs="0" name="PermanentFundingCommitments_CustomFieldDateValue1_Item3" type="xs:date"/>
            <xs:element minOccurs="0" name="PermanentFundingCommitments_CustomFieldDateValue1_Item4" type="xs:date"/>
            <xs:element minOccurs="0" name="PermanentFundingCommitments_CustomFieldDateValue1_Item5" type="xs:date"/>
            <xs:element minOccurs="0" name="PermanentFundingCommitments_CustomFieldDateValue1_Item6" type="xs:date"/>
            <xs:element minOccurs="0" name="PermanentFundingCommitments_CustomFieldDateValue1_Item7" type="xs:date"/>
            <xs:element minOccurs="0" name="PermanentFundingCommitments_CustomFieldDateValue1_Item8" type="xs:date"/>
            <xs:element minOccurs="0" name="PermanentFundingCommitments_CustomFieldDateValue1_Item9" type="xs:date"/>
            <xs:element minOccurs="0" name="PermanentFundingCommitments_CustomFieldDateValue1_Item10" type="xs:date"/>
            <xs:element minOccurs="0" name="PermanentFundingCommitments_CustomFieldDateValue2_Item1" type="xs:date"/>
            <xs:element minOccurs="0" name="PermanentFundingCommitments_CustomFieldDateValue2_Item2" type="xs:date"/>
            <xs:element minOccurs="0" name="PermanentFundingCommitments_CustomFieldDateValue2_Item3" type="xs:date"/>
            <xs:element minOccurs="0" name="PermanentFundingCommitments_CustomFieldDateValue2_Item4" type="xs:date"/>
            <xs:element minOccurs="0" name="PermanentFundingCommitments_CustomFieldDateValue2_Item5" type="xs:date"/>
            <xs:element minOccurs="0" name="PermanentFundingCommitments_CustomFieldDateValue2_Item6" type="xs:date"/>
            <xs:element minOccurs="0" name="PermanentFundingCommitments_CustomFieldDateValue2_Item7" type="xs:date"/>
            <xs:element minOccurs="0" name="PermanentFundingCommitments_CustomFieldDateValue2_Item8" type="xs:date"/>
            <xs:element minOccurs="0" name="PermanentFundingCommitments_CustomFieldDateValue2_Item9" type="xs:date"/>
            <xs:element minOccurs="0" name="PermanentFundingCommitments_CustomFieldDateValue2_Item10" type="xs:date"/>
            <xs:element minOccurs="0" name="PermanentFundingCommitments_CustomFieldDateValue3_Item1" type="xs:date"/>
            <xs:element minOccurs="0" name="PermanentFundingCommitments_CustomFieldDateValue3_Item2" type="xs:date"/>
            <xs:element minOccurs="0" name="PermanentFundingCommitments_CustomFieldDateValue3_Item3" type="xs:date"/>
            <xs:element minOccurs="0" name="PermanentFundingCommitments_CustomFieldDateValue3_Item4" type="xs:date"/>
            <xs:element minOccurs="0" name="PermanentFundingCommitments_CustomFieldDateValue3_Item5" type="xs:date"/>
            <xs:element minOccurs="0" name="PermanentFundingCommitments_CustomFieldDateValue3_Item6" type="xs:date"/>
            <xs:element minOccurs="0" name="PermanentFundingCommitments_CustomFieldDateValue3_Item7" type="xs:date"/>
            <xs:element minOccurs="0" name="PermanentFundingCommitments_CustomFieldDateValue3_Item8" type="xs:date"/>
            <xs:element minOccurs="0" name="PermanentFundingCommitments_CustomFieldDateValue3_Item9" type="xs:date"/>
            <xs:element minOccurs="0" name="PermanentFundingCommitments_CustomFieldDateValue3_Item10" type="xs:date"/>
            <xs:element minOccurs="0" name="PermanentFundingCommitments_CustomFieldDateValue4_Item1" type="xs:date"/>
            <xs:element minOccurs="0" name="PermanentFundingCommitments_CustomFieldDateValue4_Item2" type="xs:date"/>
            <xs:element minOccurs="0" name="PermanentFundingCommitments_CustomFieldDateValue4_Item3" type="xs:date"/>
            <xs:element minOccurs="0" name="PermanentFundingCommitments_CustomFieldDateValue4_Item4" type="xs:date"/>
            <xs:element minOccurs="0" name="PermanentFundingCommitments_CustomFieldDateValue4_Item5" type="xs:date"/>
            <xs:element minOccurs="0" name="PermanentFundingCommitments_CustomFieldDateValue4_Item6" type="xs:date"/>
            <xs:element minOccurs="0" name="PermanentFundingCommitments_CustomFieldDateValue4_Item7" type="xs:date"/>
            <xs:element minOccurs="0" name="PermanentFundingCommitments_CustomFieldDateValue4_Item8" type="xs:date"/>
            <xs:element minOccurs="0" name="PermanentFundingCommitments_CustomFieldDateValue4_Item9" type="xs:date"/>
            <xs:element minOccurs="0" name="PermanentFundingCommitments_CustomFieldDateValue4_Item10" type="xs:date"/>
            <xs:element minOccurs="0" name="PermanentFundingCommitments_CustomFieldDateValue5_Item1" type="xs:date"/>
            <xs:element minOccurs="0" name="PermanentFundingCommitments_CustomFieldDateValue5_Item2" type="xs:date"/>
            <xs:element minOccurs="0" name="PermanentFundingCommitments_CustomFieldDateValue5_Item3" type="xs:date"/>
            <xs:element minOccurs="0" name="PermanentFundingCommitments_CustomFieldDateValue5_Item4" type="xs:date"/>
            <xs:element minOccurs="0" name="PermanentFundingCommitments_CustomFieldDateValue5_Item5" type="xs:date"/>
            <xs:element minOccurs="0" name="PermanentFundingCommitments_CustomFieldDateValue5_Item6" type="xs:date"/>
            <xs:element minOccurs="0" name="PermanentFundingCommitments_CustomFieldDateValue5_Item7" type="xs:date"/>
            <xs:element minOccurs="0" name="PermanentFundingCommitments_CustomFieldDateValue5_Item8" type="xs:date"/>
            <xs:element minOccurs="0" name="PermanentFundingCommitments_CustomFieldDateValue5_Item9" type="xs:date"/>
            <xs:element minOccurs="0" name="PermanentFundingCommitments_CustomFieldDateValue5_Item10" type="xs:date"/>
            <xs:element minOccurs="0" name="PermanentFundingCommitments_CustomFieldDecimalValue1_Item1" type="xs:decimal"/>
            <xs:element minOccurs="0" name="PermanentFundingCommitments_CustomFieldDecimalValue1_Item2" type="xs:decimal"/>
            <xs:element minOccurs="0" name="PermanentFundingCommitments_CustomFieldDecimalValue1_Item3" type="xs:decimal"/>
            <xs:element minOccurs="0" name="PermanentFundingCommitments_CustomFieldDecimalValue1_Item4" type="xs:decimal"/>
            <xs:element minOccurs="0" name="PermanentFundingCommitments_CustomFieldDecimalValue1_Item5" type="xs:decimal"/>
            <xs:element minOccurs="0" name="PermanentFundingCommitments_CustomFieldDecimalValue1_Item6" type="xs:decimal"/>
            <xs:element minOccurs="0" name="PermanentFundingCommitments_CustomFieldDecimalValue1_Item7" type="xs:decimal"/>
            <xs:element minOccurs="0" name="PermanentFundingCommitments_CustomFieldDecimalValue1_Item8" type="xs:decimal"/>
            <xs:element minOccurs="0" name="PermanentFundingCommitments_CustomFieldDecimalValue1_Item9" type="xs:decimal"/>
            <xs:element minOccurs="0" name="PermanentFundingCommitments_CustomFieldDecimalValue1_Item10" type="xs:decimal"/>
            <xs:element minOccurs="0" name="PermanentFundingCommitments_CustomFieldDecimalValue2_Item1" type="xs:decimal"/>
            <xs:element minOccurs="0" name="PermanentFundingCommitments_CustomFieldDecimalValue2_Item2" type="xs:decimal"/>
            <xs:element minOccurs="0" name="PermanentFundingCommitments_CustomFieldDecimalValue2_Item3" type="xs:decimal"/>
            <xs:element minOccurs="0" name="PermanentFundingCommitments_CustomFieldDecimalValue2_Item4" type="xs:decimal"/>
            <xs:element minOccurs="0" name="PermanentFundingCommitments_CustomFieldDecimalValue2_Item5" type="xs:decimal"/>
            <xs:element minOccurs="0" name="PermanentFundingCommitments_CustomFieldDecimalValue2_Item6" type="xs:decimal"/>
            <xs:element minOccurs="0" name="PermanentFundingCommitments_CustomFieldDecimalValue2_Item7" type="xs:decimal"/>
            <xs:element minOccurs="0" name="PermanentFundingCommitments_CustomFieldDecimalValue2_Item8" type="xs:decimal"/>
            <xs:element minOccurs="0" name="PermanentFundingCommitments_CustomFieldDecimalValue2_Item9" type="xs:decimal"/>
            <xs:element minOccurs="0" name="PermanentFundingCommitments_CustomFieldDecimalValue2_Item10" type="xs:decimal"/>
            <xs:element minOccurs="0" name="PermanentFundingCommitments_CustomFieldDecimalValue3_Item1" type="xs:decimal"/>
            <xs:element minOccurs="0" name="PermanentFundingCommitments_CustomFieldDecimalValue3_Item2" type="xs:decimal"/>
            <xs:element minOccurs="0" name="PermanentFundingCommitments_CustomFieldDecimalValue3_Item3" type="xs:decimal"/>
            <xs:element minOccurs="0" name="PermanentFundingCommitments_CustomFieldDecimalValue3_Item4" type="xs:decimal"/>
            <xs:element minOccurs="0" name="PermanentFundingCommitments_CustomFieldDecimalValue3_Item5" type="xs:decimal"/>
            <xs:element minOccurs="0" name="PermanentFundingCommitments_CustomFieldDecimalValue3_Item6" type="xs:decimal"/>
            <xs:element minOccurs="0" name="PermanentFundingCommitments_CustomFieldDecimalValue3_Item7" type="xs:decimal"/>
            <xs:element minOccurs="0" name="PermanentFundingCommitments_CustomFieldDecimalValue3_Item8" type="xs:decimal"/>
            <xs:element minOccurs="0" name="PermanentFundingCommitments_CustomFieldDecimalValue3_Item9" type="xs:decimal"/>
            <xs:element minOccurs="0" name="PermanentFundingCommitments_CustomFieldDecimalValue3_Item10" type="xs:decimal"/>
            <xs:element minOccurs="0" name="PermanentFundingCommitments_CustomFieldDecimalValue4_Item1" type="xs:decimal"/>
            <xs:element minOccurs="0" name="PermanentFundingCommitments_CustomFieldDecimalValue4_Item2" type="xs:decimal"/>
            <xs:element minOccurs="0" name="PermanentFundingCommitments_CustomFieldDecimalValue4_Item3" type="xs:decimal"/>
            <xs:element minOccurs="0" name="PermanentFundingCommitments_CustomFieldDecimalValue4_Item4" type="xs:decimal"/>
            <xs:element minOccurs="0" name="PermanentFundingCommitments_CustomFieldDecimalValue4_Item5" type="xs:decimal"/>
            <xs:element minOccurs="0" name="PermanentFundingCommitments_CustomFieldDecimalValue4_Item6" type="xs:decimal"/>
            <xs:element minOccurs="0" name="PermanentFundingCommitments_CustomFieldDecimalValue4_Item7" type="xs:decimal"/>
            <xs:element minOccurs="0" name="PermanentFundingCommitments_CustomFieldDecimalValue4_Item8" type="xs:decimal"/>
            <xs:element minOccurs="0" name="PermanentFundingCommitments_CustomFieldDecimalValue4_Item9" type="xs:decimal"/>
            <xs:element minOccurs="0" name="PermanentFundingCommitments_CustomFieldDecimalValue4_Item10" type="xs:decimal"/>
            <xs:element minOccurs="0" name="PermanentFundingCommitments_CustomFieldDecimalValue5_Item1" type="xs:decimal"/>
            <xs:element minOccurs="0" name="PermanentFundingCommitments_CustomFieldDecimalValue5_Item2" type="xs:decimal"/>
            <xs:element minOccurs="0" name="PermanentFundingCommitments_CustomFieldDecimalValue5_Item3" type="xs:decimal"/>
            <xs:element minOccurs="0" name="PermanentFundingCommitments_CustomFieldDecimalValue5_Item4" type="xs:decimal"/>
            <xs:element minOccurs="0" name="PermanentFundingCommitments_CustomFieldDecimalValue5_Item5" type="xs:decimal"/>
            <xs:element minOccurs="0" name="PermanentFundingCommitments_CustomFieldDecimalValue5_Item6" type="xs:decimal"/>
            <xs:element minOccurs="0" name="PermanentFundingCommitments_CustomFieldDecimalValue5_Item7" type="xs:decimal"/>
            <xs:element minOccurs="0" name="PermanentFundingCommitments_CustomFieldDecimalValue5_Item8" type="xs:decimal"/>
            <xs:element minOccurs="0" name="PermanentFundingCommitments_CustomFieldDecimalValue5_Item9" type="xs:decimal"/>
            <xs:element minOccurs="0" name="PermanentFundingCommitments_CustomFieldDecimalValue5_Item10" type="xs:decimal"/>
            <xs:element minOccurs="0" name="PermanentFundingCommitments_CustomFieldNumericValue1_Item1" type="xs:decimal"/>
            <xs:element minOccurs="0" name="PermanentFundingCommitments_CustomFieldNumericValue1_Item2" type="xs:decimal"/>
            <xs:element minOccurs="0" name="PermanentFundingCommitments_CustomFieldNumericValue1_Item3" type="xs:decimal"/>
            <xs:element minOccurs="0" name="PermanentFundingCommitments_CustomFieldNumericValue1_Item4" type="xs:decimal"/>
            <xs:element minOccurs="0" name="PermanentFundingCommitments_CustomFieldNumericValue1_Item5" type="xs:decimal"/>
            <xs:element minOccurs="0" name="PermanentFundingCommitments_CustomFieldNumericValue1_Item6" type="xs:decimal"/>
            <xs:element minOccurs="0" name="PermanentFundingCommitments_CustomFieldNumericValue1_Item7" type="xs:decimal"/>
            <xs:element minOccurs="0" name="PermanentFundingCommitments_CustomFieldNumericValue1_Item8" type="xs:decimal"/>
            <xs:element minOccurs="0" name="PermanentFundingCommitments_CustomFieldNumericValue1_Item9" type="xs:decimal"/>
            <xs:element minOccurs="0" name="PermanentFundingCommitments_CustomFieldNumericValue1_Item10" type="xs:decimal"/>
            <xs:element minOccurs="0" name="PermanentFundingCommitments_CustomFieldNumericValue2_Item1" type="xs:decimal"/>
            <xs:element minOccurs="0" name="PermanentFundingCommitments_CustomFieldNumericValue2_Item2" type="xs:decimal"/>
            <xs:element minOccurs="0" name="PermanentFundingCommitments_CustomFieldNumericValue2_Item3" type="xs:decimal"/>
            <xs:element minOccurs="0" name="PermanentFundingCommitments_CustomFieldNumericValue2_Item4" type="xs:decimal"/>
            <xs:element minOccurs="0" name="PermanentFundingCommitments_CustomFieldNumericValue2_Item5" type="xs:decimal"/>
            <xs:element minOccurs="0" name="PermanentFundingCommitments_CustomFieldNumericValue2_Item6" type="xs:decimal"/>
            <xs:element minOccurs="0" name="PermanentFundingCommitments_CustomFieldNumericValue2_Item7" type="xs:decimal"/>
            <xs:element minOccurs="0" name="PermanentFundingCommitments_CustomFieldNumericValue2_Item8" type="xs:decimal"/>
            <xs:element minOccurs="0" name="PermanentFundingCommitments_CustomFieldNumericValue2_Item9" type="xs:decimal"/>
            <xs:element minOccurs="0" name="PermanentFundingCommitments_CustomFieldNumericValue2_Item10" type="xs:decimal"/>
            <xs:element minOccurs="0" name="PermanentFundingCommitments_CustomFieldNumericValue3_Item1" type="xs:decimal"/>
            <xs:element minOccurs="0" name="PermanentFundingCommitments_CustomFieldNumericValue3_Item2" type="xs:decimal"/>
            <xs:element minOccurs="0" name="PermanentFundingCommitments_CustomFieldNumericValue3_Item3" type="xs:decimal"/>
            <xs:element minOccurs="0" name="PermanentFundingCommitments_CustomFieldNumericValue3_Item4" type="xs:decimal"/>
            <xs:element minOccurs="0" name="PermanentFundingCommitments_CustomFieldNumericValue3_Item5" type="xs:decimal"/>
            <xs:element minOccurs="0" name="PermanentFundingCommitments_CustomFieldNumericValue3_Item6" type="xs:decimal"/>
            <xs:element minOccurs="0" name="PermanentFundingCommitments_CustomFieldNumericValue3_Item7" type="xs:decimal"/>
            <xs:element minOccurs="0" name="PermanentFundingCommitments_CustomFieldNumericValue3_Item8" type="xs:decimal"/>
            <xs:element minOccurs="0" name="PermanentFundingCommitments_CustomFieldNumericValue3_Item9" type="xs:decimal"/>
            <xs:element minOccurs="0" name="PermanentFundingCommitments_CustomFieldNumericValue3_Item10" type="xs:decimal"/>
            <xs:element minOccurs="0" name="PermanentFundingCommitments_CustomFieldNumericValue4_Item1" type="xs:decimal"/>
            <xs:element minOccurs="0" name="PermanentFundingCommitments_CustomFieldNumericValue4_Item2" type="xs:decimal"/>
            <xs:element minOccurs="0" name="PermanentFundingCommitments_CustomFieldNumericValue4_Item3" type="xs:decimal"/>
            <xs:element minOccurs="0" name="PermanentFundingCommitments_CustomFieldNumericValue4_Item4" type="xs:decimal"/>
            <xs:element minOccurs="0" name="PermanentFundingCommitments_CustomFieldNumericValue4_Item5" type="xs:decimal"/>
            <xs:element minOccurs="0" name="PermanentFundingCommitments_CustomFieldNumericValue4_Item6" type="xs:decimal"/>
            <xs:element minOccurs="0" name="PermanentFundingCommitments_CustomFieldNumericValue4_Item7" type="xs:decimal"/>
            <xs:element minOccurs="0" name="PermanentFundingCommitments_CustomFieldNumericValue4_Item8" type="xs:decimal"/>
            <xs:element minOccurs="0" name="PermanentFundingCommitments_CustomFieldNumericValue4_Item9" type="xs:decimal"/>
            <xs:element minOccurs="0" name="PermanentFundingCommitments_CustomFieldNumericValue4_Item10" type="xs:decimal"/>
            <xs:element minOccurs="0" name="PermanentFundingCommitments_CustomFieldNumericValue5_Item1" type="xs:decimal"/>
            <xs:element minOccurs="0" name="PermanentFundingCommitments_CustomFieldNumericValue5_Item2" type="xs:decimal"/>
            <xs:element minOccurs="0" name="PermanentFundingCommitments_CustomFieldNumericValue5_Item3" type="xs:decimal"/>
            <xs:element minOccurs="0" name="PermanentFundingCommitments_CustomFieldNumericValue5_Item4" type="xs:decimal"/>
            <xs:element minOccurs="0" name="PermanentFundingCommitments_CustomFieldNumericValue5_Item5" type="xs:decimal"/>
            <xs:element minOccurs="0" name="PermanentFundingCommitments_CustomFieldNumericValue5_Item6" type="xs:decimal"/>
            <xs:element minOccurs="0" name="PermanentFundingCommitments_CustomFieldNumericValue5_Item7" type="xs:decimal"/>
            <xs:element minOccurs="0" name="PermanentFundingCommitments_CustomFieldNumericValue5_Item8" type="xs:decimal"/>
            <xs:element minOccurs="0" name="PermanentFundingCommitments_CustomFieldNumericValue5_Item9" type="xs:decimal"/>
            <xs:element minOccurs="0" name="PermanentFundingCommitments_CustomFieldNumericValue5_Item10" type="xs:decimal"/>
            <xs:element minOccurs="0" name="PermanentFundingCommitments_CustomFieldTextValue1_Item1" type="xs:string"/>
            <xs:element minOccurs="0" name="PermanentFundingCommitments_CustomFieldTextValue1_Item2" type="xs:string"/>
            <xs:element minOccurs="0" name="PermanentFundingCommitments_CustomFieldTextValue1_Item3" type="xs:string"/>
            <xs:element minOccurs="0" name="PermanentFundingCommitments_CustomFieldTextValue1_Item4" type="xs:string"/>
            <xs:element minOccurs="0" name="PermanentFundingCommitments_CustomFieldTextValue1_Item5" type="xs:string"/>
            <xs:element minOccurs="0" name="PermanentFundingCommitments_CustomFieldTextValue1_Item6" type="xs:string"/>
            <xs:element minOccurs="0" name="PermanentFundingCommitments_CustomFieldTextValue1_Item7" type="xs:string"/>
            <xs:element minOccurs="0" name="PermanentFundingCommitments_CustomFieldTextValue1_Item8" type="xs:string"/>
            <xs:element minOccurs="0" name="PermanentFundingCommitments_CustomFieldTextValue1_Item9" type="xs:string"/>
            <xs:element minOccurs="0" name="PermanentFundingCommitments_CustomFieldTextValue1_Item10" type="xs:string"/>
            <xs:element minOccurs="0" name="PermanentFundingCommitments_CustomFieldTextValue10_Item1" type="xs:string"/>
            <xs:element minOccurs="0" name="PermanentFundingCommitments_CustomFieldTextValue10_Item2" type="xs:string"/>
            <xs:element minOccurs="0" name="PermanentFundingCommitments_CustomFieldTextValue10_Item3" type="xs:string"/>
            <xs:element minOccurs="0" name="PermanentFundingCommitments_CustomFieldTextValue10_Item4" type="xs:string"/>
            <xs:element minOccurs="0" name="PermanentFundingCommitments_CustomFieldTextValue10_Item5" type="xs:string"/>
            <xs:element minOccurs="0" name="PermanentFundingCommitments_CustomFieldTextValue10_Item6" type="xs:string"/>
            <xs:element minOccurs="0" name="PermanentFundingCommitments_CustomFieldTextValue10_Item7" type="xs:string"/>
            <xs:element minOccurs="0" name="PermanentFundingCommitments_CustomFieldTextValue10_Item8" type="xs:string"/>
            <xs:element minOccurs="0" name="PermanentFundingCommitments_CustomFieldTextValue10_Item9" type="xs:string"/>
            <xs:element minOccurs="0" name="PermanentFundingCommitments_CustomFieldTextValue10_Item10" type="xs:string"/>
            <xs:element minOccurs="0" name="PermanentFundingCommitments_CustomFieldTextValue11_Item1" type="xs:string"/>
            <xs:element minOccurs="0" name="PermanentFundingCommitments_CustomFieldTextValue11_Item2" type="xs:string"/>
            <xs:element minOccurs="0" name="PermanentFundingCommitments_CustomFieldTextValue11_Item3" type="xs:string"/>
            <xs:element minOccurs="0" name="PermanentFundingCommitments_CustomFieldTextValue11_Item4" type="xs:string"/>
            <xs:element minOccurs="0" name="PermanentFundingCommitments_CustomFieldTextValue11_Item5" type="xs:string"/>
            <xs:element minOccurs="0" name="PermanentFundingCommitments_CustomFieldTextValue11_Item6" type="xs:string"/>
            <xs:element minOccurs="0" name="PermanentFundingCommitments_CustomFieldTextValue11_Item7" type="xs:string"/>
            <xs:element minOccurs="0" name="PermanentFundingCommitments_CustomFieldTextValue11_Item8" type="xs:string"/>
            <xs:element minOccurs="0" name="PermanentFundingCommitments_CustomFieldTextValue11_Item9" type="xs:string"/>
            <xs:element minOccurs="0" name="PermanentFundingCommitments_CustomFieldTextValue11_Item10" type="xs:string"/>
            <xs:element minOccurs="0" name="PermanentFundingCommitments_CustomFieldTextValue12_Item1" type="xs:string"/>
            <xs:element minOccurs="0" name="PermanentFundingCommitments_CustomFieldTextValue12_Item2" type="xs:string"/>
            <xs:element minOccurs="0" name="PermanentFundingCommitments_CustomFieldTextValue12_Item3" type="xs:string"/>
            <xs:element minOccurs="0" name="PermanentFundingCommitments_CustomFieldTextValue12_Item4" type="xs:string"/>
            <xs:element minOccurs="0" name="PermanentFundingCommitments_CustomFieldTextValue12_Item5" type="xs:string"/>
            <xs:element minOccurs="0" name="PermanentFundingCommitments_CustomFieldTextValue12_Item6" type="xs:string"/>
            <xs:element minOccurs="0" name="PermanentFundingCommitments_CustomFieldTextValue12_Item7" type="xs:string"/>
            <xs:element minOccurs="0" name="PermanentFundingCommitments_CustomFieldTextValue12_Item8" type="xs:string"/>
            <xs:element minOccurs="0" name="PermanentFundingCommitments_CustomFieldTextValue12_Item9" type="xs:string"/>
            <xs:element minOccurs="0" name="PermanentFundingCommitments_CustomFieldTextValue12_Item10" type="xs:string"/>
            <xs:element minOccurs="0" name="PermanentFundingCommitments_CustomFieldTextValue13_Item1" type="xs:string"/>
            <xs:element minOccurs="0" name="PermanentFundingCommitments_CustomFieldTextValue13_Item2" type="xs:string"/>
            <xs:element minOccurs="0" name="PermanentFundingCommitments_CustomFieldTextValue13_Item3" type="xs:string"/>
            <xs:element minOccurs="0" name="PermanentFundingCommitments_CustomFieldTextValue13_Item4" type="xs:string"/>
            <xs:element minOccurs="0" name="PermanentFundingCommitments_CustomFieldTextValue13_Item5" type="xs:string"/>
            <xs:element minOccurs="0" name="PermanentFundingCommitments_CustomFieldTextValue13_Item6" type="xs:string"/>
            <xs:element minOccurs="0" name="PermanentFundingCommitments_CustomFieldTextValue13_Item7" type="xs:string"/>
            <xs:element minOccurs="0" name="PermanentFundingCommitments_CustomFieldTextValue13_Item8" type="xs:string"/>
            <xs:element minOccurs="0" name="PermanentFundingCommitments_CustomFieldTextValue13_Item9" type="xs:string"/>
            <xs:element minOccurs="0" name="PermanentFundingCommitments_CustomFieldTextValue13_Item10" type="xs:string"/>
            <xs:element minOccurs="0" name="PermanentFundingCommitments_CustomFieldTextValue14_Item1" type="xs:string"/>
            <xs:element minOccurs="0" name="PermanentFundingCommitments_CustomFieldTextValue14_Item2" type="xs:string"/>
            <xs:element minOccurs="0" name="PermanentFundingCommitments_CustomFieldTextValue14_Item3" type="xs:string"/>
            <xs:element minOccurs="0" name="PermanentFundingCommitments_CustomFieldTextValue14_Item4" type="xs:string"/>
            <xs:element minOccurs="0" name="PermanentFundingCommitments_CustomFieldTextValue14_Item5" type="xs:string"/>
            <xs:element minOccurs="0" name="PermanentFundingCommitments_CustomFieldTextValue14_Item6" type="xs:string"/>
            <xs:element minOccurs="0" name="PermanentFundingCommitments_CustomFieldTextValue14_Item7" type="xs:string"/>
            <xs:element minOccurs="0" name="PermanentFundingCommitments_CustomFieldTextValue14_Item8" type="xs:string"/>
            <xs:element minOccurs="0" name="PermanentFundingCommitments_CustomFieldTextValue14_Item9" type="xs:string"/>
            <xs:element minOccurs="0" name="PermanentFundingCommitments_CustomFieldTextValue14_Item10" type="xs:string"/>
            <xs:element minOccurs="0" name="PermanentFundingCommitments_CustomFieldTextValue15_Item1" type="xs:string"/>
            <xs:element minOccurs="0" name="PermanentFundingCommitments_CustomFieldTextValue15_Item2" type="xs:string"/>
            <xs:element minOccurs="0" name="PermanentFundingCommitments_CustomFieldTextValue15_Item3" type="xs:string"/>
            <xs:element minOccurs="0" name="PermanentFundingCommitments_CustomFieldTextValue15_Item4" type="xs:string"/>
            <xs:element minOccurs="0" name="PermanentFundingCommitments_CustomFieldTextValue15_Item5" type="xs:string"/>
            <xs:element minOccurs="0" name="PermanentFundingCommitments_CustomFieldTextValue15_Item6" type="xs:string"/>
            <xs:element minOccurs="0" name="PermanentFundingCommitments_CustomFieldTextValue15_Item7" type="xs:string"/>
            <xs:element minOccurs="0" name="PermanentFundingCommitments_CustomFieldTextValue15_Item8" type="xs:string"/>
            <xs:element minOccurs="0" name="PermanentFundingCommitments_CustomFieldTextValue15_Item9" type="xs:string"/>
            <xs:element minOccurs="0" name="PermanentFundingCommitments_CustomFieldTextValue15_Item10" type="xs:string"/>
            <xs:element minOccurs="0" name="PermanentFundingCommitments_CustomFieldTextValue2_Item1" type="xs:string"/>
            <xs:element minOccurs="0" name="PermanentFundingCommitments_CustomFieldTextValue2_Item2" type="xs:string"/>
            <xs:element minOccurs="0" name="PermanentFundingCommitments_CustomFieldTextValue2_Item3" type="xs:string"/>
            <xs:element minOccurs="0" name="PermanentFundingCommitments_CustomFieldTextValue2_Item4" type="xs:string"/>
            <xs:element minOccurs="0" name="PermanentFundingCommitments_CustomFieldTextValue2_Item5" type="xs:string"/>
            <xs:element minOccurs="0" name="PermanentFundingCommitments_CustomFieldTextValue2_Item6" type="xs:string"/>
            <xs:element minOccurs="0" name="PermanentFundingCommitments_CustomFieldTextValue2_Item7" type="xs:string"/>
            <xs:element minOccurs="0" name="PermanentFundingCommitments_CustomFieldTextValue2_Item8" type="xs:string"/>
            <xs:element minOccurs="0" name="PermanentFundingCommitments_CustomFieldTextValue2_Item9" type="xs:string"/>
            <xs:element minOccurs="0" name="PermanentFundingCommitments_CustomFieldTextValue2_Item10" type="xs:string"/>
            <xs:element minOccurs="0" name="PermanentFundingCommitments_CustomFieldTextValue3_Item1" type="xs:string"/>
            <xs:element minOccurs="0" name="PermanentFundingCommitments_CustomFieldTextValue3_Item2" type="xs:string"/>
            <xs:element minOccurs="0" name="PermanentFundingCommitments_CustomFieldTextValue3_Item3" type="xs:string"/>
            <xs:element minOccurs="0" name="PermanentFundingCommitments_CustomFieldTextValue3_Item4" type="xs:string"/>
            <xs:element minOccurs="0" name="PermanentFundingCommitments_CustomFieldTextValue3_Item5" type="xs:string"/>
            <xs:element minOccurs="0" name="PermanentFundingCommitments_CustomFieldTextValue3_Item6" type="xs:string"/>
            <xs:element minOccurs="0" name="PermanentFundingCommitments_CustomFieldTextValue3_Item7" type="xs:string"/>
            <xs:element minOccurs="0" name="PermanentFundingCommitments_CustomFieldTextValue3_Item8" type="xs:string"/>
            <xs:element minOccurs="0" name="PermanentFundingCommitments_CustomFieldTextValue3_Item9" type="xs:string"/>
            <xs:element minOccurs="0" name="PermanentFundingCommitments_CustomFieldTextValue3_Item10" type="xs:string"/>
            <xs:element minOccurs="0" name="PermanentFundingCommitments_CustomFieldTextValue4_Item1" type="xs:string"/>
            <xs:element minOccurs="0" name="PermanentFundingCommitments_CustomFieldTextValue4_Item2" type="xs:string"/>
            <xs:element minOccurs="0" name="PermanentFundingCommitments_CustomFieldTextValue4_Item3" type="xs:string"/>
            <xs:element minOccurs="0" name="PermanentFundingCommitments_CustomFieldTextValue4_Item4" type="xs:string"/>
            <xs:element minOccurs="0" name="PermanentFundingCommitments_CustomFieldTextValue4_Item5" type="xs:string"/>
            <xs:element minOccurs="0" name="PermanentFundingCommitments_CustomFieldTextValue4_Item6" type="xs:string"/>
            <xs:element minOccurs="0" name="PermanentFundingCommitments_CustomFieldTextValue4_Item7" type="xs:string"/>
            <xs:element minOccurs="0" name="PermanentFundingCommitments_CustomFieldTextValue4_Item8" type="xs:string"/>
            <xs:element minOccurs="0" name="PermanentFundingCommitments_CustomFieldTextValue4_Item9" type="xs:string"/>
            <xs:element minOccurs="0" name="PermanentFundingCommitments_CustomFieldTextValue4_Item10" type="xs:string"/>
            <xs:element minOccurs="0" name="PermanentFundingCommitments_CustomFieldTextValue5_Item1" type="xs:string"/>
            <xs:element minOccurs="0" name="PermanentFundingCommitments_CustomFieldTextValue5_Item2" type="xs:string"/>
            <xs:element minOccurs="0" name="PermanentFundingCommitments_CustomFieldTextValue5_Item3" type="xs:string"/>
            <xs:element minOccurs="0" name="PermanentFundingCommitments_CustomFieldTextValue5_Item4" type="xs:string"/>
            <xs:element minOccurs="0" name="PermanentFundingCommitments_CustomFieldTextValue5_Item5" type="xs:string"/>
            <xs:element minOccurs="0" name="PermanentFundingCommitments_CustomFieldTextValue5_Item6" type="xs:string"/>
            <xs:element minOccurs="0" name="PermanentFundingCommitments_CustomFieldTextValue5_Item7" type="xs:string"/>
            <xs:element minOccurs="0" name="PermanentFundingCommitments_CustomFieldTextValue5_Item8" type="xs:string"/>
            <xs:element minOccurs="0" name="PermanentFundingCommitments_CustomFieldTextValue5_Item9" type="xs:string"/>
            <xs:element minOccurs="0" name="PermanentFundingCommitments_CustomFieldTextValue5_Item10" type="xs:string"/>
            <xs:element minOccurs="0" name="PermanentFundingCommitments_CustomFieldTextValue6_Item1" type="xs:string"/>
            <xs:element minOccurs="0" name="PermanentFundingCommitments_CustomFieldTextValue6_Item2" type="xs:string"/>
            <xs:element minOccurs="0" name="PermanentFundingCommitments_CustomFieldTextValue6_Item3" type="xs:string"/>
            <xs:element minOccurs="0" name="PermanentFundingCommitments_CustomFieldTextValue6_Item4" type="xs:string"/>
            <xs:element minOccurs="0" name="PermanentFundingCommitments_CustomFieldTextValue6_Item5" type="xs:string"/>
            <xs:element minOccurs="0" name="PermanentFundingCommitments_CustomFieldTextValue6_Item6" type="xs:string"/>
            <xs:element minOccurs="0" name="PermanentFundingCommitments_CustomFieldTextValue6_Item7" type="xs:string"/>
            <xs:element minOccurs="0" name="PermanentFundingCommitments_CustomFieldTextValue6_Item8" type="xs:string"/>
            <xs:element minOccurs="0" name="PermanentFundingCommitments_CustomFieldTextValue6_Item9" type="xs:string"/>
            <xs:element minOccurs="0" name="PermanentFundingCommitments_CustomFieldTextValue6_Item10" type="xs:string"/>
            <xs:element minOccurs="0" name="PermanentFundingCommitments_CustomFieldTextValue7_Item1" type="xs:string"/>
            <xs:element minOccurs="0" name="PermanentFundingCommitments_CustomFieldTextValue7_Item2" type="xs:string"/>
            <xs:element minOccurs="0" name="PermanentFundingCommitments_CustomFieldTextValue7_Item3" type="xs:string"/>
            <xs:element minOccurs="0" name="PermanentFundingCommitments_CustomFieldTextValue7_Item4" type="xs:string"/>
            <xs:element minOccurs="0" name="PermanentFundingCommitments_CustomFieldTextValue7_Item5" type="xs:string"/>
            <xs:element minOccurs="0" name="PermanentFundingCommitments_CustomFieldTextValue7_Item6" type="xs:string"/>
            <xs:element minOccurs="0" name="PermanentFundingCommitments_CustomFieldTextValue7_Item7" type="xs:string"/>
            <xs:element minOccurs="0" name="PermanentFundingCommitments_CustomFieldTextValue7_Item8" type="xs:string"/>
            <xs:element minOccurs="0" name="PermanentFundingCommitments_CustomFieldTextValue7_Item9" type="xs:string"/>
            <xs:element minOccurs="0" name="PermanentFundingCommitments_CustomFieldTextValue7_Item10" type="xs:string"/>
            <xs:element minOccurs="0" name="PermanentFundingCommitments_CustomFieldTextValue8_Item1" type="xs:string"/>
            <xs:element minOccurs="0" name="PermanentFundingCommitments_CustomFieldTextValue8_Item2" type="xs:string"/>
            <xs:element minOccurs="0" name="PermanentFundingCommitments_CustomFieldTextValue8_Item3" type="xs:string"/>
            <xs:element minOccurs="0" name="PermanentFundingCommitments_CustomFieldTextValue8_Item4" type="xs:string"/>
            <xs:element minOccurs="0" name="PermanentFundingCommitments_CustomFieldTextValue8_Item5" type="xs:string"/>
            <xs:element minOccurs="0" name="PermanentFundingCommitments_CustomFieldTextValue8_Item6" type="xs:string"/>
            <xs:element minOccurs="0" name="PermanentFundingCommitments_CustomFieldTextValue8_Item7" type="xs:string"/>
            <xs:element minOccurs="0" name="PermanentFundingCommitments_CustomFieldTextValue8_Item8" type="xs:string"/>
            <xs:element minOccurs="0" name="PermanentFundingCommitments_CustomFieldTextValue8_Item9" type="xs:string"/>
            <xs:element minOccurs="0" name="PermanentFundingCommitments_CustomFieldTextValue8_Item10" type="xs:string"/>
            <xs:element minOccurs="0" name="PermanentFundingCommitments_CustomFieldTextValue9_Item1" type="xs:string"/>
            <xs:element minOccurs="0" name="PermanentFundingCommitments_CustomFieldTextValue9_Item2" type="xs:string"/>
            <xs:element minOccurs="0" name="PermanentFundingCommitments_CustomFieldTextValue9_Item3" type="xs:string"/>
            <xs:element minOccurs="0" name="PermanentFundingCommitments_CustomFieldTextValue9_Item4" type="xs:string"/>
            <xs:element minOccurs="0" name="PermanentFundingCommitments_CustomFieldTextValue9_Item5" type="xs:string"/>
            <xs:element minOccurs="0" name="PermanentFundingCommitments_CustomFieldTextValue9_Item6" type="xs:string"/>
            <xs:element minOccurs="0" name="PermanentFundingCommitments_CustomFieldTextValue9_Item7" type="xs:string"/>
            <xs:element minOccurs="0" name="PermanentFundingCommitments_CustomFieldTextValue9_Item8" type="xs:string"/>
            <xs:element minOccurs="0" name="PermanentFundingCommitments_CustomFieldTextValue9_Item9" type="xs:string"/>
            <xs:element minOccurs="0" name="PermanentFundingCommitments_CustomFieldTextValue9_Item10" type="xs:string"/>
            <xs:element minOccurs="0" name="PermanentFundingCommitments_ProviderName_Item1" type="xs:string"/>
            <xs:element minOccurs="0" name="PermanentFundingCommitments_ProviderName_Item2" type="xs:string"/>
            <xs:element minOccurs="0" name="PermanentFundingCommitments_ProviderName_Item3" type="xs:string"/>
            <xs:element minOccurs="0" name="PermanentFundingCommitments_ProviderName_Item4" type="xs:string"/>
            <xs:element minOccurs="0" name="PermanentFundingCommitments_ProviderName_Item5" type="xs:string"/>
            <xs:element minOccurs="0" name="PermanentFundingCommitments_ProviderName_Item6" type="xs:string"/>
            <xs:element minOccurs="0" name="PermanentFundingCommitments_ProviderName_Item7" type="xs:string"/>
            <xs:element minOccurs="0" name="PermanentFundingCommitments_ProviderName_Item8" type="xs:string"/>
            <xs:element minOccurs="0" name="PermanentFundingCommitments_ProviderName_Item9" type="xs:string"/>
            <xs:element minOccurs="0" name="PermanentFundingCommitments_ProviderName_Item10" type="xs:string"/>
            <xs:element minOccurs="0" name="Program_Name" type="xs:string"/>
            <xs:element minOccurs="0" name="ProjectFeatures_CustomFieldBitValue1" type="xs:boolean"/>
            <xs:element minOccurs="0" name="ProjectFeatures_CustomFieldBitValue2" type="xs:boolean"/>
            <xs:element minOccurs="0" name="ProjectFeatures_CustomFieldBitValue3" type="xs:boolean"/>
            <xs:element minOccurs="0" name="ProjectFeatures_CustomFieldBitValue4" type="xs:boolean"/>
            <xs:element minOccurs="0" name="ProjectFeatures_CustomFieldBitValue5" type="xs:boolean"/>
            <xs:element minOccurs="0" name="ProjectFeatures_CustomFieldDateValue1" type="xs:date"/>
            <xs:element minOccurs="0" name="ProjectFeatures_CustomFieldDateValue2" type="xs:date"/>
            <xs:element minOccurs="0" name="ProjectFeatures_CustomFieldDateValue3" type="xs:date"/>
            <xs:element minOccurs="0" name="ProjectFeatures_CustomFieldDateValue4" type="xs:date"/>
            <xs:element minOccurs="0" name="ProjectFeatures_CustomFieldDateValue5" type="xs:date"/>
            <xs:element minOccurs="0" name="ProjectFeatures_CustomFieldDecimalValue1" type="xs:decimal"/>
            <xs:element minOccurs="0" name="ProjectFeatures_CustomFieldDecimalValue2" type="xs:decimal"/>
            <xs:element minOccurs="0" name="ProjectFeatures_CustomFieldDecimalValue3" type="xs:decimal"/>
            <xs:element minOccurs="0" name="ProjectFeatures_CustomFieldDecimalValue4" type="xs:decimal"/>
            <xs:element minOccurs="0" name="ProjectFeatures_CustomFieldDecimalValue5" type="xs:decimal"/>
            <xs:element minOccurs="0" name="ProjectFeatures_CustomFieldNumericValue1" type="xs:decimal"/>
            <xs:element minOccurs="0" name="ProjectFeatures_CustomFieldNumericValue2" type="xs:decimal"/>
            <xs:element minOccurs="0" name="ProjectFeatures_CustomFieldNumericValue3" type="xs:decimal"/>
            <xs:element minOccurs="0" name="ProjectFeatures_CustomFieldNumericValue4" type="xs:decimal"/>
            <xs:element minOccurs="0" name="ProjectFeatures_CustomFieldNumericValue5" type="xs:decimal"/>
            <xs:element minOccurs="0" name="ProjectFeatures_CustomFieldTextValue1" type="xs:string"/>
            <xs:element minOccurs="0" name="ProjectFeatures_CustomFieldTextValue10" type="xs:string"/>
            <xs:element minOccurs="0" name="ProjectFeatures_CustomFieldTextValue11" type="xs:string"/>
            <xs:element minOccurs="0" name="ProjectFeatures_CustomFieldTextValue12" type="xs:string"/>
            <xs:element minOccurs="0" name="ProjectFeatures_CustomFieldTextValue13" type="xs:string"/>
            <xs:element minOccurs="0" name="ProjectFeatures_CustomFieldTextValue14" type="xs:string"/>
            <xs:element minOccurs="0" name="ProjectFeatures_CustomFieldTextValue15" type="xs:string"/>
            <xs:element minOccurs="0" name="ProjectFeatures_CustomFieldTextValue2" type="xs:string"/>
            <xs:element minOccurs="0" name="ProjectFeatures_CustomFieldTextValue3" type="xs:string"/>
            <xs:element minOccurs="0" name="ProjectFeatures_CustomFieldTextValue4" type="xs:string"/>
            <xs:element minOccurs="0" name="ProjectFeatures_CustomFieldTextValue5" type="xs:string"/>
            <xs:element minOccurs="0" name="ProjectFeatures_CustomFieldTextValue6" type="xs:string"/>
            <xs:element minOccurs="0" name="ProjectFeatures_CustomFieldTextValue7" type="xs:string"/>
            <xs:element minOccurs="0" name="ProjectFeatures_CustomFieldTextValue8" type="xs:string"/>
            <xs:element minOccurs="0" name="ProjectFeatures_CustomFieldTextValue9" type="xs:string"/>
            <xs:element minOccurs="0" name="ProjectFeatures_GrossFloorAreaOfBuildings" type="xs:int"/>
            <xs:element minOccurs="0" name="ProjectFeatures_Non-ResidentialFloorArea" type="xs:int"/>
            <xs:element minOccurs="0" name="ProjectFeatures_NumberOfElderlyUnits" type="xs:int"/>
            <xs:element minOccurs="0" name="ProjectFeatures_NumberOfParkingSpaces" type="xs:int"/>
            <xs:element minOccurs="0" name="ProjectFeatures_NumberOfSpecialNeedsUnits" type="xs:int"/>
            <xs:element minOccurs="0" name="ProjectFeatures_ResidentialFloorArea" type="xs:int"/>
            <xs:element minOccurs="0" name="ProjectInformation_AcquisitionAndRehabilitation" type="xs:boolean"/>
            <xs:element minOccurs="0" name="ProjectInformation_CustomFieldBitValue1" type="xs:boolean"/>
            <xs:element minOccurs="0" name="ProjectInformation_CustomFieldBitValue2" type="xs:boolean"/>
            <xs:element minOccurs="0" name="ProjectInformation_CustomFieldBitValue3" type="xs:boolean"/>
            <xs:element minOccurs="0" name="ProjectInformation_CustomFieldBitValue4" type="xs:boolean"/>
            <xs:element minOccurs="0" name="ProjectInformation_CustomFieldBitValue5" type="xs:boolean"/>
            <xs:element minOccurs="0" name="ProjectInformation_CustomFieldDateValue1" type="xs:date"/>
            <xs:element minOccurs="0" name="ProjectInformation_CustomFieldDateValue2" type="xs:date"/>
            <xs:element minOccurs="0" name="ProjectInformation_CustomFieldDateValue3" type="xs:date"/>
            <xs:element minOccurs="0" name="ProjectInformation_CustomFieldDateValue4" type="xs:date"/>
            <xs:element minOccurs="0" name="ProjectInformation_CustomFieldDateValue5" type="xs:date"/>
            <xs:element minOccurs="0" name="ProjectInformation_CustomFieldDecimalValue1" type="xs:decimal"/>
            <xs:element minOccurs="0" name="ProjectInformation_CustomFieldDecimalValue2" type="xs:decimal"/>
            <xs:element minOccurs="0" name="ProjectInformation_CustomFieldDecimalValue3" type="xs:decimal"/>
            <xs:element minOccurs="0" name="ProjectInformation_CustomFieldDecimalValue4" type="xs:decimal"/>
            <xs:element minOccurs="0" name="ProjectInformation_CustomFieldDecimalValue5" type="xs:decimal"/>
            <xs:element minOccurs="0" name="ProjectInformation_CustomFieldNumericValue1" type="xs:decimal"/>
            <xs:element minOccurs="0" name="ProjectInformation_CustomFieldNumericValue2" type="xs:decimal"/>
            <xs:element minOccurs="0" name="ProjectInformation_CustomFieldNumericValue3" type="xs:decimal"/>
            <xs:element minOccurs="0" name="ProjectInformation_CustomFieldNumericValue4" type="xs:decimal"/>
            <xs:element minOccurs="0" name="ProjectInformation_CustomFieldNumericValue5" type="xs:decimal"/>
            <xs:element minOccurs="0" name="ProjectInformation_CustomFieldTextValue1" type="xs:string"/>
            <xs:element minOccurs="0" name="ProjectInformation_CustomFieldTextValue10" type="xs:string"/>
            <xs:element minOccurs="0" name="ProjectInformation_CustomFieldTextValue11" type="xs:string"/>
            <xs:element minOccurs="0" name="ProjectInformation_CustomFieldTextValue12" type="xs:string"/>
            <xs:element minOccurs="0" name="ProjectInformation_CustomFieldTextValue13" type="xs:string"/>
            <xs:element minOccurs="0" name="ProjectInformation_CustomFieldTextValue14" type="xs:string"/>
            <xs:element minOccurs="0" name="ProjectInformation_CustomFieldTextValue15" type="xs:string"/>
            <xs:element minOccurs="0" name="ProjectInformation_CustomFieldTextValue2" type="xs:string"/>
            <xs:element minOccurs="0" name="ProjectInformation_CustomFieldTextValue3" type="xs:string"/>
            <xs:element minOccurs="0" name="ProjectInformation_CustomFieldTextValue4" type="xs:string"/>
            <xs:element minOccurs="0" name="ProjectInformation_CustomFieldTextValue5" type="xs:string"/>
            <xs:element minOccurs="0" name="ProjectInformation_CustomFieldTextValue6" type="xs:string"/>
            <xs:element minOccurs="0" name="ProjectInformation_CustomFieldTextValue7" type="xs:string"/>
            <xs:element minOccurs="0" name="ProjectInformation_CustomFieldTextValue8" type="xs:string"/>
            <xs:element minOccurs="0" name="ProjectInformation_CustomFieldTextValue9" type="xs:string"/>
            <xs:element minOccurs="0" name="ProjectInformation_DetachedSingleFamily" type="xs:boolean"/>
            <xs:element minOccurs="0" name="ProjectInformation_Duplex" type="xs:boolean"/>
            <xs:element minOccurs="0" name="ProjectInformation_ElevatorInBuildings" type="xs:boolean"/>
            <xs:element minOccurs="0" name="ProjectInformation_GardenApartments" type="xs:boolean"/>
            <xs:element minOccurs="0" name="ProjectInformation_MultifamilyResidential" type="xs:boolean"/>
            <xs:element minOccurs="0" name="ProjectInformation_NewConstruction" type="xs:boolean"/>
            <xs:element minOccurs="0" name="ProjectInformation_NumberOfBuildings" type="xs:int"/>
            <xs:element minOccurs="0" name="ProjectInformation_NumberOfEmployeeUnits" type="xs:int"/>
            <xs:element minOccurs="0" name="ProjectInformation_NumberOfFloorsInTallestBuilding" type="xs:int"/>
            <xs:element minOccurs="0" name="ProjectInformation_NumberOfLowIncomeUnits" type="xs:int"/>
            <xs:element minOccurs="0" name="ProjectInformation_NumberOfMarketRateUnits" type="xs:int"/>
            <xs:element minOccurs="0" name="ProjectInformation_OneStoryResidential" type="xs:boolean"/>
            <xs:element minOccurs="0" name="ProjectInformation_Other" type="xs:boolean"/>
            <xs:element minOccurs="0" name="ProjectInformation_PercentOfLowIncomeFloorArea" type="xs:decimal"/>
            <xs:element minOccurs="0" name="ProjectInformation_PercentOfLowIncomeUnits" type="xs:decimal"/>
            <xs:element minOccurs="0" name="ProjectInformation_Rehabilitation" type="xs:boolean"/>
            <xs:element minOccurs="0" name="ProjectInformation_RowHouse_x002F_Townhouse" type="xs:boolean"/>
            <xs:element minOccurs="0" name="ProjectInformation_SingleRoomOccupancy" type="xs:boolean"/>
            <xs:element minOccurs="0" name="ProjectInformation_TotalNumberOfNewlyConstructedUnits" type="xs:int"/>
            <xs:element minOccurs="0" name="ProjectInformation_TotalNumberOfRehabilitatedUnits" type="xs:int"/>
            <xs:element minOccurs="0" name="ProjectInformation_TotalNumberOfUnits" type="xs:int"/>
            <xs:element minOccurs="0" name="ProjectMilestonesDate_BoardCouncilDate" type="xs:date"/>
            <xs:element minOccurs="0" name="ProjectMilestonesDate_CloseOfEscrowDate" type="xs:date"/>
            <xs:element minOccurs="0" name="ProjectMilestonesDate_CommissionDate" type="xs:date"/>
            <xs:element minOccurs="0" name="ProjectMilestonesDate_CommittedDate" type="xs:date"/>
            <xs:element minOccurs="0" name="ProjectMilestonesDate_CompletionDate" type="xs:date"/>
            <xs:element minOccurs="0" name="ProjectMilestonesDate_CustomFieldBitValue1" type="xs:boolean"/>
            <xs:element minOccurs="0" name="ProjectMilestonesDate_CustomFieldBitValue2" type="xs:boolean"/>
            <xs:element minOccurs="0" name="ProjectMilestonesDate_CustomFieldBitValue3" type="xs:boolean"/>
            <xs:element minOccurs="0" name="ProjectMilestonesDate_CustomFieldBitValue4" type="xs:boolean"/>
            <xs:element minOccurs="0" name="ProjectMilestonesDate_CustomFieldBitValue5" type="xs:boolean"/>
            <xs:element minOccurs="0" name="ProjectMilestonesDate_CustomFieldDateValue1" type="xs:date"/>
            <xs:element minOccurs="0" name="ProjectMilestonesDate_CustomFieldDateValue2" type="xs:date"/>
            <xs:element minOccurs="0" name="ProjectMilestonesDate_CustomFieldDateValue3" type="xs:date"/>
            <xs:element minOccurs="0" name="ProjectMilestonesDate_CustomFieldDateValue4" type="xs:date"/>
            <xs:element minOccurs="0" name="ProjectMilestonesDate_CustomFieldDateValue5" type="xs:date"/>
            <xs:element minOccurs="0" name="ProjectMilestonesDate_CustomFieldDecimalValue1" type="xs:decimal"/>
            <xs:element minOccurs="0" name="ProjectMilestonesDate_CustomFieldDecimalValue2" type="xs:decimal"/>
            <xs:element minOccurs="0" name="ProjectMilestonesDate_CustomFieldDecimalValue3" type="xs:decimal"/>
            <xs:element minOccurs="0" name="ProjectMilestonesDate_CustomFieldDecimalValue4" type="xs:decimal"/>
            <xs:element minOccurs="0" name="ProjectMilestonesDate_CustomFieldDecimalValue5" type="xs:decimal"/>
            <xs:element minOccurs="0" name="ProjectMilestonesDate_CustomFieldNumericValue1" type="xs:decimal"/>
            <xs:element minOccurs="0" name="ProjectMilestonesDate_CustomFieldNumericValue2" type="xs:decimal"/>
            <xs:element minOccurs="0" name="ProjectMilestonesDate_CustomFieldNumericValue3" type="xs:decimal"/>
            <xs:element minOccurs="0" name="ProjectMilestonesDate_CustomFieldNumericValue4" type="xs:decimal"/>
            <xs:element minOccurs="0" name="ProjectMilestonesDate_CustomFieldNumericValue5" type="xs:decimal"/>
            <xs:element minOccurs="0" name="ProjectMilestonesDate_CustomFieldTextValue1" type="xs:string"/>
            <xs:element minOccurs="0" name="ProjectMilestonesDate_CustomFieldTextValue10" type="xs:string"/>
            <xs:element minOccurs="0" name="ProjectMilestonesDate_CustomFieldTextValue11" type="xs:string"/>
            <xs:element minOccurs="0" name="ProjectMilestonesDate_CustomFieldTextValue12" type="xs:string"/>
            <xs:element minOccurs="0" name="ProjectMilestonesDate_CustomFieldTextValue13" type="xs:string"/>
            <xs:element minOccurs="0" name="ProjectMilestonesDate_CustomFieldTextValue14" type="xs:string"/>
            <xs:element minOccurs="0" name="ProjectMilestonesDate_CustomFieldTextValue15" type="xs:string"/>
            <xs:element minOccurs="0" name="ProjectMilestonesDate_CustomFieldTextValue2" type="xs:string"/>
            <xs:element minOccurs="0" name="ProjectMilestonesDate_CustomFieldTextValue3" type="xs:string"/>
            <xs:element minOccurs="0" name="ProjectMilestonesDate_CustomFieldTextValue4" type="xs:string"/>
            <xs:element minOccurs="0" name="ProjectMilestonesDate_CustomFieldTextValue5" type="xs:string"/>
            <xs:element minOccurs="0" name="ProjectMilestonesDate_CustomFieldTextValue6" type="xs:string"/>
            <xs:element minOccurs="0" name="ProjectMilestonesDate_CustomFieldTextValue7" type="xs:string"/>
            <xs:element minOccurs="0" name="ProjectMilestonesDate_CustomFieldTextValue8" type="xs:string"/>
            <xs:element minOccurs="0" name="ProjectMilestonesDate_CustomFieldTextValue9" type="xs:string"/>
            <xs:element minOccurs="0" name="ProjectMilestonesDate_EnvironmentalQualityActDate" type="xs:date"/>
            <xs:element minOccurs="0" name="ProjectMilestonesDate_EstimatedCompletionDate" type="xs:date"/>
            <xs:element minOccurs="0" name="ProjectMilestonesDate_IDISCompletionDate" type="xs:date"/>
            <xs:element minOccurs="0" name="ProjectMilestonesDate_IDISSetupDate" type="xs:date"/>
            <xs:element minOccurs="0" name="ProjectMilestonesDate_NationalEnvironmentalPolicyActDate" type="xs:date"/>
            <xs:element minOccurs="0" name="ProjectMilestonesDate_NEPANotApplicable" type="xs:boolean"/>
            <xs:element minOccurs="0" name="ProjectMilestonesDate_QualifyControlDate" type="xs:date"/>
            <xs:element minOccurs="0" name="ProjectMilestonesDate_RejectedDate" type="xs:date"/>
            <xs:element minOccurs="0" name="ProjectMilestonesDate_StartDate" type="xs:date"/>
            <xs:element minOccurs="0" name="ProjectMilestonesDate_WithdrawnDate" type="xs:date"/>
            <xs:element minOccurs="0" name="ProjectNameAndAddress_ApplicationDate" type="xs:date"/>
            <xs:element minOccurs="0" name="ProjectNameAndAddress_CensusTract" type="xs:string"/>
            <xs:element minOccurs="0" name="ProjectNameAndAddress_City_Name" type="xs:string"/>
            <xs:element minOccurs="0" name="ProjectNameAndAddress_CityID" type="xs:int"/>
            <xs:element minOccurs="0" name="ProjectNameAndAddress_County_Name" type="xs:string"/>
            <xs:element minOccurs="0" name="ProjectNameAndAddress_CountyID" type="xs:int"/>
            <xs:element minOccurs="0" name="ProjectNameAndAddress_CustomFieldBitValue1" type="xs:boolean"/>
            <xs:element minOccurs="0" name="ProjectNameAndAddress_CustomFieldBitValue2" type="xs:boolean"/>
            <xs:element minOccurs="0" name="ProjectNameAndAddress_CustomFieldBitValue3" type="xs:boolean"/>
            <xs:element minOccurs="0" name="ProjectNameAndAddress_CustomFieldBitValue4" type="xs:boolean"/>
            <xs:element minOccurs="0" name="ProjectNameAndAddress_CustomFieldBitValue5" type="xs:boolean"/>
            <xs:element minOccurs="0" name="ProjectNameAndAddress_CustomFieldDateValue1" type="xs:date"/>
            <xs:element minOccurs="0" name="ProjectNameAndAddress_CustomFieldDateValue2" type="xs:date"/>
            <xs:element minOccurs="0" name="ProjectNameAndAddress_CustomFieldDateValue3" type="xs:date"/>
            <xs:element minOccurs="0" name="ProjectNameAndAddress_CustomFieldDateValue4" type="xs:date"/>
            <xs:element minOccurs="0" name="ProjectNameAndAddress_CustomFieldDateValue5" type="xs:date"/>
            <xs:element minOccurs="0" name="ProjectNameAndAddress_CustomFieldDecimalValue1" type="xs:decimal"/>
            <xs:element minOccurs="0" name="ProjectNameAndAddress_CustomFieldDecimalValue2" type="xs:decimal"/>
            <xs:element minOccurs="0" name="ProjectNameAndAddress_CustomFieldDecimalValue3" type="xs:decimal"/>
            <xs:element minOccurs="0" name="ProjectNameAndAddress_CustomFieldDecimalValue4" type="xs:decimal"/>
            <xs:element minOccurs="0" name="ProjectNameAndAddress_CustomFieldDecimalValue5" type="xs:decimal"/>
            <xs:element minOccurs="0" name="ProjectNameAndAddress_CustomFieldNumericValue1" type="xs:decimal"/>
            <xs:element minOccurs="0" name="ProjectNameAndAddress_CustomFieldNumericValue2" type="xs:decimal"/>
            <xs:element minOccurs="0" name="ProjectNameAndAddress_CustomFieldNumericValue3" type="xs:decimal"/>
            <xs:element minOccurs="0" name="ProjectNameAndAddress_CustomFieldNumericValue4" type="xs:decimal"/>
            <xs:element minOccurs="0" name="ProjectNameAndAddress_CustomFieldNumericValue5" type="xs:decimal"/>
            <xs:element minOccurs="0" name="ProjectNameAndAddress_CustomFieldTextValue1" type="xs:string"/>
            <xs:element minOccurs="0" name="ProjectNameAndAddress_CustomFieldTextValue10" type="xs:string"/>
            <xs:element minOccurs="0" name="ProjectNameAndAddress_CustomFieldTextValue11" type="xs:string"/>
            <xs:element minOccurs="0" name="ProjectNameAndAddress_CustomFieldTextValue12" type="xs:string"/>
            <xs:element minOccurs="0" name="ProjectNameAndAddress_CustomFieldTextValue13" type="xs:string"/>
            <xs:element minOccurs="0" name="ProjectNameAndAddress_CustomFieldTextValue14" type="xs:string"/>
            <xs:element minOccurs="0" name="ProjectNameAndAddress_CustomFieldTextValue15" type="xs:string"/>
            <xs:element minOccurs="0" name="ProjectNameAndAddress_CustomFieldTextValue2" type="xs:string"/>
            <xs:element minOccurs="0" name="ProjectNameAndAddress_CustomFieldTextValue3" type="xs:string"/>
            <xs:element minOccurs="0" name="ProjectNameAndAddress_CustomFieldTextValue4" type="xs:string"/>
            <xs:element minOccurs="0" name="ProjectNameAndAddress_CustomFieldTextValue5" type="xs:string"/>
            <xs:element minOccurs="0" name="ProjectNameAndAddress_CustomFieldTextValue6" type="xs:string"/>
            <xs:element minOccurs="0" name="ProjectNameAndAddress_CustomFieldTextValue7" type="xs:string"/>
            <xs:element minOccurs="0" name="ProjectNameAndAddress_CustomFieldTextValue8" type="xs:string"/>
            <xs:element minOccurs="0" name="ProjectNameAndAddress_CustomFieldTextValue9" type="xs:string"/>
            <xs:element minOccurs="0" name="ProjectNameAndAddress_DifficultDevelopmentArea" type="xs:boolean"/>
            <xs:element minOccurs="0" name="ProjectNameAndAddress_Name" type="xs:string"/>
            <xs:element minOccurs="0" name="ProjectNameAndAddress_PrimaryStreet" type="xs:string"/>
            <xs:element minOccurs="0" name="ProjectNameAndAddress_ProjectLocatedInRuralDevelopmentArea" type="xs:boolean"/>
            <xs:element minOccurs="0" name="ProjectNameAndAddress_ReadyToMigrateToComplianceMonitoring" type="xs:boolean"/>
            <xs:element minOccurs="0" name="ProjectNameAndAddress_SecondaryStreet" type="xs:string"/>
            <xs:element minOccurs="0" name="ProjectNameAndAddress_State" type="xs:string"/>
            <xs:element minOccurs="0" name="ProjectNameAndAddress_StateRepresentative" type="xs:string"/>
            <xs:element minOccurs="0" name="ProjectNameAndAddress_StateRepresentativeDistrictNumber" type="xs:string"/>
            <xs:element minOccurs="0" name="ProjectNameAndAddress_StateSenator" type="xs:string"/>
            <xs:element minOccurs="0" name="ProjectNameAndAddress_StateSenatorDistrictNumber" type="xs:string"/>
            <xs:element minOccurs="0" name="ProjectNameAndAddress_USRepresentative" type="xs:string"/>
            <xs:element minOccurs="0" name="ProjectNameAndAddress_USRepresentativeDistrictNumber" type="xs:string"/>
            <xs:element minOccurs="0" name="ProjectNameAndAddress_Zip" type="xs:string"/>
            <xs:element minOccurs="0" name="RentalAnalysis_AdditionalMonthlyIncomePerUnit" type="xs:decimal"/>
            <xs:element minOccurs="0" name="RentalAnalysis_AnnualOperatingExpensesPerUnit" type="xs:decimal"/>
            <xs:element minOccurs="0" name="RentalAnalysis_CustomFieldBitValue1" type="xs:boolean"/>
            <xs:element minOccurs="0" name="RentalAnalysis_CustomFieldBitValue2" type="xs:boolean"/>
            <xs:element minOccurs="0" name="RentalAnalysis_CustomFieldBitValue3" type="xs:boolean"/>
            <xs:element minOccurs="0" name="RentalAnalysis_CustomFieldBitValue4" type="xs:boolean"/>
            <xs:element minOccurs="0" name="RentalAnalysis_CustomFieldBitValue5" type="xs:boolean"/>
            <xs:element minOccurs="0" name="RentalAnalysis_CustomFieldDateValue1" type="xs:date"/>
            <xs:element minOccurs="0" name="RentalAnalysis_CustomFieldDateValue2" type="xs:date"/>
            <xs:element minOccurs="0" name="RentalAnalysis_CustomFieldDateValue3" type="xs:date"/>
            <xs:element minOccurs="0" name="RentalAnalysis_CustomFieldDateValue4" type="xs:date"/>
            <xs:element minOccurs="0" name="RentalAnalysis_CustomFieldDateValue5" type="xs:date"/>
            <xs:element minOccurs="0" name="RentalAnalysis_CustomFieldDecimalValue1" type="xs:decimal"/>
            <xs:element minOccurs="0" name="RentalAnalysis_CustomFieldDecimalValue2" type="xs:decimal"/>
            <xs:element minOccurs="0" name="RentalAnalysis_CustomFieldDecimalValue3" type="xs:decimal"/>
            <xs:element minOccurs="0" name="RentalAnalysis_CustomFieldDecimalValue4" type="xs:decimal"/>
            <xs:element minOccurs="0" name="RentalAnalysis_CustomFieldDecimalValue5" type="xs:decimal"/>
            <xs:element minOccurs="0" name="RentalAnalysis_CustomFieldNumericValue1" type="xs:decimal"/>
            <xs:element minOccurs="0" name="RentalAnalysis_CustomFieldNumericValue2" type="xs:decimal"/>
            <xs:element minOccurs="0" name="RentalAnalysis_CustomFieldNumericValue3" type="xs:decimal"/>
            <xs:element minOccurs="0" name="RentalAnalysis_CustomFieldNumericValue4" type="xs:decimal"/>
            <xs:element minOccurs="0" name="RentalAnalysis_CustomFieldNumericValue5" type="xs:decimal"/>
            <xs:element minOccurs="0" name="RentalAnalysis_CustomFieldTextValue1" type="xs:string"/>
            <xs:element minOccurs="0" name="RentalAnalysis_CustomFieldTextValue10" type="xs:string"/>
            <xs:element minOccurs="0" name="RentalAnalysis_CustomFieldTextValue11" type="xs:string"/>
            <xs:element minOccurs="0" name="RentalAnalysis_CustomFieldTextValue12" type="xs:string"/>
            <xs:element minOccurs="0" name="RentalAnalysis_CustomFieldTextValue13" type="xs:string"/>
            <xs:element minOccurs="0" name="RentalAnalysis_CustomFieldTextValue14" type="xs:string"/>
            <xs:element minOccurs="0" name="RentalAnalysis_CustomFieldTextValue15" type="xs:string"/>
            <xs:element minOccurs="0" name="RentalAnalysis_CustomFieldTextValue2" type="xs:string"/>
            <xs:element minOccurs="0" name="RentalAnalysis_CustomFieldTextValue3" type="xs:string"/>
            <xs:element minOccurs="0" name="RentalAnalysis_CustomFieldTextValue4" type="xs:string"/>
            <xs:element minOccurs="0" name="RentalAnalysis_CustomFieldTextValue5" type="xs:string"/>
            <xs:element minOccurs="0" name="RentalAnalysis_CustomFieldTextValue6" type="xs:string"/>
            <xs:element minOccurs="0" name="RentalAnalysis_CustomFieldTextValue7" type="xs:string"/>
            <xs:element minOccurs="0" name="RentalAnalysis_CustomFieldTextValue8" type="xs:string"/>
            <xs:element minOccurs="0" name="RentalAnalysis_CustomFieldTextValue9" type="xs:string"/>
            <xs:element minOccurs="0" name="RentalAnalysis_LessDeductionForEmployee_x002F_ModelUnits" type="xs:int"/>
            <xs:element minOccurs="0" name="RentalAnalysis_LessOtherDeductions" type="xs:decimal"/>
            <xs:element minOccurs="0" name="RentalAnalysis_LessProvisionsForVacancy_x002F_LossAs_x0025_OfGrossRentalIncom" type="xs:decimal"/>
            <xs:element minOccurs="0" name="RentalAnalysis_ReplacementReserversPerUnit" type="xs:decimal"/>
            <xs:element minOccurs="0" name="RentalAnalysis_TotalUnits" type="xs:int"/>
            <xs:element minOccurs="0" name="RentalAnalysisUnits_Bathrooms_Unit1" type="xs:decimal"/>
            <xs:element minOccurs="0" name="RentalAnalysisUnits_Bathrooms_Unit2" type="xs:decimal"/>
            <xs:element minOccurs="0" name="RentalAnalysisUnits_Bathrooms_Unit3" type="xs:decimal"/>
            <xs:element minOccurs="0" name="RentalAnalysisUnits_Bathrooms_Unit4" type="xs:decimal"/>
            <xs:element minOccurs="0" name="RentalAnalysisUnits_Bathrooms_Unit5" type="xs:decimal"/>
            <xs:element minOccurs="0" name="RentalAnalysisUnits_Bathrooms_Unit6" type="xs:decimal"/>
            <xs:element minOccurs="0" name="RentalAnalysisUnits_Bathrooms_Unit7" type="xs:decimal"/>
            <xs:element minOccurs="0" name="RentalAnalysisUnits_Bathrooms_Unit8" type="xs:decimal"/>
            <xs:element minOccurs="0" name="RentalAnalysisUnits_Bathrooms_Unit9" type="xs:decimal"/>
            <xs:element minOccurs="0" name="RentalAnalysisUnits_Bathrooms_Unit10" type="xs:decimal"/>
            <xs:element minOccurs="0" name="RentalAnalysisUnits_Bedrooms_Unit1" type="xs:int"/>
            <xs:element minOccurs="0" name="RentalAnalysisUnits_Bedrooms_Unit2" type="xs:int"/>
            <xs:element minOccurs="0" name="RentalAnalysisUnits_Bedrooms_Unit3" type="xs:int"/>
            <xs:element minOccurs="0" name="RentalAnalysisUnits_Bedrooms_Unit4" type="xs:int"/>
            <xs:element minOccurs="0" name="RentalAnalysisUnits_Bedrooms_Unit5" type="xs:int"/>
            <xs:element minOccurs="0" name="RentalAnalysisUnits_Bedrooms_Unit6" type="xs:int"/>
            <xs:element minOccurs="0" name="RentalAnalysisUnits_Bedrooms_Unit7" type="xs:int"/>
            <xs:element minOccurs="0" name="RentalAnalysisUnits_Bedrooms_Unit8" type="xs:int"/>
            <xs:element minOccurs="0" name="RentalAnalysisUnits_Bedrooms_Unit9" type="xs:int"/>
            <xs:element minOccurs="0" name="RentalAnalysisUnits_Bedrooms_Unit10" type="xs:int"/>
            <xs:element minOccurs="0" name="RentalAnalysisUnits_CustomFieldBitValue1_Unit1" type="xs:boolean"/>
            <xs:element minOccurs="0" name="RentalAnalysisUnits_CustomFieldBitValue1_Unit2" type="xs:boolean"/>
            <xs:element minOccurs="0" name="RentalAnalysisUnits_CustomFieldBitValue1_Unit3" type="xs:boolean"/>
            <xs:element minOccurs="0" name="RentalAnalysisUnits_CustomFieldBitValue1_Unit4" type="xs:boolean"/>
            <xs:element minOccurs="0" name="RentalAnalysisUnits_CustomFieldBitValue1_Unit5" type="xs:boolean"/>
            <xs:element minOccurs="0" name="RentalAnalysisUnits_CustomFieldBitValue1_Unit6" type="xs:boolean"/>
            <xs:element minOccurs="0" name="RentalAnalysisUnits_CustomFieldBitValue1_Unit7" type="xs:boolean"/>
            <xs:element minOccurs="0" name="RentalAnalysisUnits_CustomFieldBitValue1_Unit8" type="xs:boolean"/>
            <xs:element minOccurs="0" name="RentalAnalysisUnits_CustomFieldBitValue1_Unit9" type="xs:boolean"/>
            <xs:element minOccurs="0" name="RentalAnalysisUnits_CustomFieldBitValue1_Unit10" type="xs:boolean"/>
            <xs:element minOccurs="0" name="RentalAnalysisUnits_CustomFieldBitValue2_Unit1" type="xs:boolean"/>
            <xs:element minOccurs="0" name="RentalAnalysisUnits_CustomFieldBitValue2_Unit2" type="xs:boolean"/>
            <xs:element minOccurs="0" name="RentalAnalysisUnits_CustomFieldBitValue2_Unit3" type="xs:boolean"/>
            <xs:element minOccurs="0" name="RentalAnalysisUnits_CustomFieldBitValue2_Unit4" type="xs:boolean"/>
            <xs:element minOccurs="0" name="RentalAnalysisUnits_CustomFieldBitValue2_Unit5" type="xs:boolean"/>
            <xs:element minOccurs="0" name="RentalAnalysisUnits_CustomFieldBitValue2_Unit6" type="xs:boolean"/>
            <xs:element minOccurs="0" name="RentalAnalysisUnits_CustomFieldBitValue2_Unit7" type="xs:boolean"/>
            <xs:element minOccurs="0" name="RentalAnalysisUnits_CustomFieldBitValue2_Unit8" type="xs:boolean"/>
            <xs:element minOccurs="0" name="RentalAnalysisUnits_CustomFieldBitValue2_Unit9" type="xs:boolean"/>
            <xs:element minOccurs="0" name="RentalAnalysisUnits_CustomFieldBitValue2_Unit10" type="xs:boolean"/>
            <xs:element minOccurs="0" name="RentalAnalysisUnits_CustomFieldBitValue3_Unit1" type="xs:boolean"/>
            <xs:element minOccurs="0" name="RentalAnalysisUnits_CustomFieldBitValue3_Unit2" type="xs:boolean"/>
            <xs:element minOccurs="0" name="RentalAnalysisUnits_CustomFieldBitValue3_Unit3" type="xs:boolean"/>
            <xs:element minOccurs="0" name="RentalAnalysisUnits_CustomFieldBitValue3_Unit4" type="xs:boolean"/>
            <xs:element minOccurs="0" name="RentalAnalysisUnits_CustomFieldBitValue3_Unit5" type="xs:boolean"/>
            <xs:element minOccurs="0" name="RentalAnalysisUnits_CustomFieldBitValue3_Unit6" type="xs:boolean"/>
            <xs:element minOccurs="0" name="RentalAnalysisUnits_CustomFieldBitValue3_Unit7" type="xs:boolean"/>
            <xs:element minOccurs="0" name="RentalAnalysisUnits_CustomFieldBitValue3_Unit8" type="xs:boolean"/>
            <xs:element minOccurs="0" name="RentalAnalysisUnits_CustomFieldBitValue3_Unit9" type="xs:boolean"/>
            <xs:element minOccurs="0" name="RentalAnalysisUnits_CustomFieldBitValue3_Unit10" type="xs:boolean"/>
            <xs:element minOccurs="0" name="RentalAnalysisUnits_CustomFieldBitValue4_Unit1" type="xs:boolean"/>
            <xs:element minOccurs="0" name="RentalAnalysisUnits_CustomFieldBitValue4_Unit2" type="xs:boolean"/>
            <xs:element minOccurs="0" name="RentalAnalysisUnits_CustomFieldBitValue4_Unit3" type="xs:boolean"/>
            <xs:element minOccurs="0" name="RentalAnalysisUnits_CustomFieldBitValue4_Unit4" type="xs:boolean"/>
            <xs:element minOccurs="0" name="RentalAnalysisUnits_CustomFieldBitValue4_Unit5" type="xs:boolean"/>
            <xs:element minOccurs="0" name="RentalAnalysisUnits_CustomFieldBitValue4_Unit6" type="xs:boolean"/>
            <xs:element minOccurs="0" name="RentalAnalysisUnits_CustomFieldBitValue4_Unit7" type="xs:boolean"/>
            <xs:element minOccurs="0" name="RentalAnalysisUnits_CustomFieldBitValue4_Unit8" type="xs:boolean"/>
            <xs:element minOccurs="0" name="RentalAnalysisUnits_CustomFieldBitValue4_Unit9" type="xs:boolean"/>
            <xs:element minOccurs="0" name="RentalAnalysisUnits_CustomFieldBitValue4_Unit10" type="xs:boolean"/>
            <xs:element minOccurs="0" name="RentalAnalysisUnits_CustomFieldBitValue5_Unit1" type="xs:boolean"/>
            <xs:element minOccurs="0" name="RentalAnalysisUnits_CustomFieldBitValue5_Unit2" type="xs:boolean"/>
            <xs:element minOccurs="0" name="RentalAnalysisUnits_CustomFieldBitValue5_Unit3" type="xs:boolean"/>
            <xs:element minOccurs="0" name="RentalAnalysisUnits_CustomFieldBitValue5_Unit4" type="xs:boolean"/>
            <xs:element minOccurs="0" name="RentalAnalysisUnits_CustomFieldBitValue5_Unit5" type="xs:boolean"/>
            <xs:element minOccurs="0" name="RentalAnalysisUnits_CustomFieldBitValue5_Unit6" type="xs:boolean"/>
            <xs:element minOccurs="0" name="RentalAnalysisUnits_CustomFieldBitValue5_Unit7" type="xs:boolean"/>
            <xs:element minOccurs="0" name="RentalAnalysisUnits_CustomFieldBitValue5_Unit8" type="xs:boolean"/>
            <xs:element minOccurs="0" name="RentalAnalysisUnits_CustomFieldBitValue5_Unit9" type="xs:boolean"/>
            <xs:element minOccurs="0" name="RentalAnalysisUnits_CustomFieldBitValue5_Unit10" type="xs:boolean"/>
            <xs:element minOccurs="0" name="RentalAnalysisUnits_CustomFieldDateValue1_Unit1" type="xs:date"/>
            <xs:element minOccurs="0" name="RentalAnalysisUnits_CustomFieldDateValue1_Unit2" type="xs:date"/>
            <xs:element minOccurs="0" name="RentalAnalysisUnits_CustomFieldDateValue1_Unit3" type="xs:date"/>
            <xs:element minOccurs="0" name="RentalAnalysisUnits_CustomFieldDateValue1_Unit4" type="xs:date"/>
            <xs:element minOccurs="0" name="RentalAnalysisUnits_CustomFieldDateValue1_Unit5" type="xs:date"/>
            <xs:element minOccurs="0" name="RentalAnalysisUnits_CustomFieldDateValue1_Unit6" type="xs:date"/>
            <xs:element minOccurs="0" name="RentalAnalysisUnits_CustomFieldDateValue1_Unit7" type="xs:date"/>
            <xs:element minOccurs="0" name="RentalAnalysisUnits_CustomFieldDateValue1_Unit8" type="xs:date"/>
            <xs:element minOccurs="0" name="RentalAnalysisUnits_CustomFieldDateValue1_Unit9" type="xs:date"/>
            <xs:element minOccurs="0" name="RentalAnalysisUnits_CustomFieldDateValue1_Unit10" type="xs:date"/>
            <xs:element minOccurs="0" name="RentalAnalysisUnits_CustomFieldDateValue2_Unit1" type="xs:date"/>
            <xs:element minOccurs="0" name="RentalAnalysisUnits_CustomFieldDateValue2_Unit2" type="xs:date"/>
            <xs:element minOccurs="0" name="RentalAnalysisUnits_CustomFieldDateValue2_Unit3" type="xs:date"/>
            <xs:element minOccurs="0" name="RentalAnalysisUnits_CustomFieldDateValue2_Unit4" type="xs:date"/>
            <xs:element minOccurs="0" name="RentalAnalysisUnits_CustomFieldDateValue2_Unit5" type="xs:date"/>
            <xs:element minOccurs="0" name="RentalAnalysisUnits_CustomFieldDateValue2_Unit6" type="xs:date"/>
            <xs:element minOccurs="0" name="RentalAnalysisUnits_CustomFieldDateValue2_Unit7" type="xs:date"/>
            <xs:element minOccurs="0" name="RentalAnalysisUnits_CustomFieldDateValue2_Unit8" type="xs:date"/>
            <xs:element minOccurs="0" name="RentalAnalysisUnits_CustomFieldDateValue2_Unit9" type="xs:date"/>
            <xs:element minOccurs="0" name="RentalAnalysisUnits_CustomFieldDateValue2_Unit10" type="xs:date"/>
            <xs:element minOccurs="0" name="RentalAnalysisUnits_CustomFieldDateValue3_Unit1" type="xs:date"/>
            <xs:element minOccurs="0" name="RentalAnalysisUnits_CustomFieldDateValue3_Unit2" type="xs:date"/>
            <xs:element minOccurs="0" name="RentalAnalysisUnits_CustomFieldDateValue3_Unit3" type="xs:date"/>
            <xs:element minOccurs="0" name="RentalAnalysisUnits_CustomFieldDateValue3_Unit4" type="xs:date"/>
            <xs:element minOccurs="0" name="RentalAnalysisUnits_CustomFieldDateValue3_Unit5" type="xs:date"/>
            <xs:element minOccurs="0" name="RentalAnalysisUnits_CustomFieldDateValue3_Unit6" type="xs:date"/>
            <xs:element minOccurs="0" name="RentalAnalysisUnits_CustomFieldDateValue3_Unit7" type="xs:date"/>
            <xs:element minOccurs="0" name="RentalAnalysisUnits_CustomFieldDateValue3_Unit8" type="xs:date"/>
            <xs:element minOccurs="0" name="RentalAnalysisUnits_CustomFieldDateValue3_Unit9" type="xs:date"/>
            <xs:element minOccurs="0" name="RentalAnalysisUnits_CustomFieldDateValue3_Unit10" type="xs:date"/>
            <xs:element minOccurs="0" name="RentalAnalysisUnits_CustomFieldDateValue4_Unit1" type="xs:date"/>
            <xs:element minOccurs="0" name="RentalAnalysisUnits_CustomFieldDateValue4_Unit2" type="xs:date"/>
            <xs:element minOccurs="0" name="RentalAnalysisUnits_CustomFieldDateValue4_Unit3" type="xs:date"/>
            <xs:element minOccurs="0" name="RentalAnalysisUnits_CustomFieldDateValue4_Unit4" type="xs:date"/>
            <xs:element minOccurs="0" name="RentalAnalysisUnits_CustomFieldDateValue4_Unit5" type="xs:date"/>
            <xs:element minOccurs="0" name="RentalAnalysisUnits_CustomFieldDateValue4_Unit6" type="xs:date"/>
            <xs:element minOccurs="0" name="RentalAnalysisUnits_CustomFieldDateValue4_Unit7" type="xs:date"/>
            <xs:element minOccurs="0" name="RentalAnalysisUnits_CustomFieldDateValue4_Unit8" type="xs:date"/>
            <xs:element minOccurs="0" name="RentalAnalysisUnits_CustomFieldDateValue4_Unit9" type="xs:date"/>
            <xs:element minOccurs="0" name="RentalAnalysisUnits_CustomFieldDateValue4_Unit10" type="xs:date"/>
            <xs:element minOccurs="0" name="RentalAnalysisUnits_CustomFieldDateValue5_Unit1" type="xs:date"/>
            <xs:element minOccurs="0" name="RentalAnalysisUnits_CustomFieldDateValue5_Unit2" type="xs:date"/>
            <xs:element minOccurs="0" name="RentalAnalysisUnits_CustomFieldDateValue5_Unit3" type="xs:date"/>
            <xs:element minOccurs="0" name="RentalAnalysisUnits_CustomFieldDateValue5_Unit4" type="xs:date"/>
            <xs:element minOccurs="0" name="RentalAnalysisUnits_CustomFieldDateValue5_Unit5" type="xs:date"/>
            <xs:element minOccurs="0" name="RentalAnalysisUnits_CustomFieldDateValue5_Unit6" type="xs:date"/>
            <xs:element minOccurs="0" name="RentalAnalysisUnits_CustomFieldDateValue5_Unit7" type="xs:date"/>
            <xs:element minOccurs="0" name="RentalAnalysisUnits_CustomFieldDateValue5_Unit8" type="xs:date"/>
            <xs:element minOccurs="0" name="RentalAnalysisUnits_CustomFieldDateValue5_Unit9" type="xs:date"/>
            <xs:element minOccurs="0" name="RentalAnalysisUnits_CustomFieldDateValue5_Unit10" type="xs:date"/>
            <xs:element minOccurs="0" name="RentalAnalysisUnits_CustomFieldDecimalValue1_Unit1" type="xs:decimal"/>
            <xs:element minOccurs="0" name="RentalAnalysisUnits_CustomFieldDecimalValue1_Unit2" type="xs:decimal"/>
            <xs:element minOccurs="0" name="RentalAnalysisUnits_CustomFieldDecimalValue1_Unit3" type="xs:decimal"/>
            <xs:element minOccurs="0" name="RentalAnalysisUnits_CustomFieldDecimalValue1_Unit4" type="xs:decimal"/>
            <xs:element minOccurs="0" name="RentalAnalysisUnits_CustomFieldDecimalValue1_Unit5" type="xs:decimal"/>
            <xs:element minOccurs="0" name="RentalAnalysisUnits_CustomFieldDecimalValue1_Unit6" type="xs:decimal"/>
            <xs:element minOccurs="0" name="RentalAnalysisUnits_CustomFieldDecimalValue1_Unit7" type="xs:decimal"/>
            <xs:element minOccurs="0" name="RentalAnalysisUnits_CustomFieldDecimalValue1_Unit8" type="xs:decimal"/>
            <xs:element minOccurs="0" name="RentalAnalysisUnits_CustomFieldDecimalValue1_Unit9" type="xs:decimal"/>
            <xs:element minOccurs="0" name="RentalAnalysisUnits_CustomFieldDecimalValue1_Unit10" type="xs:decimal"/>
            <xs:element minOccurs="0" name="RentalAnalysisUnits_CustomFieldDecimalValue2_Unit1" type="xs:decimal"/>
            <xs:element minOccurs="0" name="RentalAnalysisUnits_CustomFieldDecimalValue2_Unit2" type="xs:decimal"/>
            <xs:element minOccurs="0" name="RentalAnalysisUnits_CustomFieldDecimalValue2_Unit3" type="xs:decimal"/>
            <xs:element minOccurs="0" name="RentalAnalysisUnits_CustomFieldDecimalValue2_Unit4" type="xs:decimal"/>
            <xs:element minOccurs="0" name="RentalAnalysisUnits_CustomFieldDecimalValue2_Unit5" type="xs:decimal"/>
            <xs:element minOccurs="0" name="RentalAnalysisUnits_CustomFieldDecimalValue2_Unit6" type="xs:decimal"/>
            <xs:element minOccurs="0" name="RentalAnalysisUnits_CustomFieldDecimalValue2_Unit7" type="xs:decimal"/>
            <xs:element minOccurs="0" name="RentalAnalysisUnits_CustomFieldDecimalValue2_Unit8" type="xs:decimal"/>
            <xs:element minOccurs="0" name="RentalAnalysisUnits_CustomFieldDecimalValue2_Unit9" type="xs:decimal"/>
            <xs:element minOccurs="0" name="RentalAnalysisUnits_CustomFieldDecimalValue2_Unit10" type="xs:decimal"/>
            <xs:element minOccurs="0" name="RentalAnalysisUnits_CustomFieldDecimalValue3_Unit1" type="xs:decimal"/>
            <xs:element minOccurs="0" name="RentalAnalysisUnits_CustomFieldDecimalValue3_Unit2" type="xs:decimal"/>
            <xs:element minOccurs="0" name="RentalAnalysisUnits_CustomFieldDecimalValue3_Unit3" type="xs:decimal"/>
            <xs:element minOccurs="0" name="RentalAnalysisUnits_CustomFieldDecimalValue3_Unit4" type="xs:decimal"/>
            <xs:element minOccurs="0" name="RentalAnalysisUnits_CustomFieldDecimalValue3_Unit5" type="xs:decimal"/>
            <xs:element minOccurs="0" name="RentalAnalysisUnits_CustomFieldDecimalValue3_Unit6" type="xs:decimal"/>
            <xs:element minOccurs="0" name="RentalAnalysisUnits_CustomFieldDecimalValue3_Unit7" type="xs:decimal"/>
            <xs:element minOccurs="0" name="RentalAnalysisUnits_CustomFieldDecimalValue3_Unit8" type="xs:decimal"/>
            <xs:element minOccurs="0" name="RentalAnalysisUnits_CustomFieldDecimalValue3_Unit9" type="xs:decimal"/>
            <xs:element minOccurs="0" name="RentalAnalysisUnits_CustomFieldDecimalValue3_Unit10" type="xs:decimal"/>
            <xs:element minOccurs="0" name="RentalAnalysisUnits_CustomFieldDecimalValue4_Unit1" type="xs:decimal"/>
            <xs:element minOccurs="0" name="RentalAnalysisUnits_CustomFieldDecimalValue4_Unit2" type="xs:decimal"/>
            <xs:element minOccurs="0" name="RentalAnalysisUnits_CustomFieldDecimalValue4_Unit3" type="xs:decimal"/>
            <xs:element minOccurs="0" name="RentalAnalysisUnits_CustomFieldDecimalValue4_Unit4" type="xs:decimal"/>
            <xs:element minOccurs="0" name="RentalAnalysisUnits_CustomFieldDecimalValue4_Unit5" type="xs:decimal"/>
            <xs:element minOccurs="0" name="RentalAnalysisUnits_CustomFieldDecimalValue4_Unit6" type="xs:decimal"/>
            <xs:element minOccurs="0" name="RentalAnalysisUnits_CustomFieldDecimalValue4_Unit7" type="xs:decimal"/>
            <xs:element minOccurs="0" name="RentalAnalysisUnits_CustomFieldDecimalValue4_Unit8" type="xs:decimal"/>
            <xs:element minOccurs="0" name="RentalAnalysisUnits_CustomFieldDecimalValue4_Unit9" type="xs:decimal"/>
            <xs:element minOccurs="0" name="RentalAnalysisUnits_CustomFieldDecimalValue4_Unit10" type="xs:decimal"/>
            <xs:element minOccurs="0" name="RentalAnalysisUnits_CustomFieldDecimalValue5_Unit1" type="xs:decimal"/>
            <xs:element minOccurs="0" name="RentalAnalysisUnits_CustomFieldDecimalValue5_Unit2" type="xs:decimal"/>
            <xs:element minOccurs="0" name="RentalAnalysisUnits_CustomFieldDecimalValue5_Unit3" type="xs:decimal"/>
            <xs:element minOccurs="0" name="RentalAnalysisUnits_CustomFieldDecimalValue5_Unit4" type="xs:decimal"/>
            <xs:element minOccurs="0" name="RentalAnalysisUnits_CustomFieldDecimalValue5_Unit5" type="xs:decimal"/>
            <xs:element minOccurs="0" name="RentalAnalysisUnits_CustomFieldDecimalValue5_Unit6" type="xs:decimal"/>
            <xs:element minOccurs="0" name="RentalAnalysisUnits_CustomFieldDecimalValue5_Unit7" type="xs:decimal"/>
            <xs:element minOccurs="0" name="RentalAnalysisUnits_CustomFieldDecimalValue5_Unit8" type="xs:decimal"/>
            <xs:element minOccurs="0" name="RentalAnalysisUnits_CustomFieldDecimalValue5_Unit9" type="xs:decimal"/>
            <xs:element minOccurs="0" name="RentalAnalysisUnits_CustomFieldDecimalValue5_Unit10" type="xs:decimal"/>
            <xs:element minOccurs="0" name="RentalAnalysisUnits_CustomFieldNumericValue1_Unit1" type="xs:decimal"/>
            <xs:element minOccurs="0" name="RentalAnalysisUnits_CustomFieldNumericValue1_Unit2" type="xs:decimal"/>
            <xs:element minOccurs="0" name="RentalAnalysisUnits_CustomFieldNumericValue1_Unit3" type="xs:decimal"/>
            <xs:element minOccurs="0" name="RentalAnalysisUnits_CustomFieldNumericValue1_Unit4" type="xs:decimal"/>
            <xs:element minOccurs="0" name="RentalAnalysisUnits_CustomFieldNumericValue1_Unit5" type="xs:decimal"/>
            <xs:element minOccurs="0" name="RentalAnalysisUnits_CustomFieldNumericValue1_Unit6" type="xs:decimal"/>
            <xs:element minOccurs="0" name="RentalAnalysisUnits_CustomFieldNumericValue1_Unit7" type="xs:decimal"/>
            <xs:element minOccurs="0" name="RentalAnalysisUnits_CustomFieldNumericValue1_Unit8" type="xs:decimal"/>
            <xs:element minOccurs="0" name="RentalAnalysisUnits_CustomFieldNumericValue1_Unit9" type="xs:decimal"/>
            <xs:element minOccurs="0" name="RentalAnalysisUnits_CustomFieldNumericValue1_Unit10" type="xs:decimal"/>
            <xs:element minOccurs="0" name="RentalAnalysisUnits_CustomFieldNumericValue2_Unit1" type="xs:decimal"/>
            <xs:element minOccurs="0" name="RentalAnalysisUnits_CustomFieldNumericValue2_Unit2" type="xs:decimal"/>
            <xs:element minOccurs="0" name="RentalAnalysisUnits_CustomFieldNumericValue2_Unit3" type="xs:decimal"/>
            <xs:element minOccurs="0" name="RentalAnalysisUnits_CustomFieldNumericValue2_Unit4" type="xs:decimal"/>
            <xs:element minOccurs="0" name="RentalAnalysisUnits_CustomFieldNumericValue2_Unit5" type="xs:decimal"/>
            <xs:element minOccurs="0" name="RentalAnalysisUnits_CustomFieldNumericValue2_Unit6" type="xs:decimal"/>
            <xs:element minOccurs="0" name="RentalAnalysisUnits_CustomFieldNumericValue2_Unit7" type="xs:decimal"/>
            <xs:element minOccurs="0" name="RentalAnalysisUnits_CustomFieldNumericValue2_Unit8" type="xs:decimal"/>
            <xs:element minOccurs="0" name="RentalAnalysisUnits_CustomFieldNumericValue2_Unit9" type="xs:decimal"/>
            <xs:element minOccurs="0" name="RentalAnalysisUnits_CustomFieldNumericValue2_Unit10" type="xs:decimal"/>
            <xs:element minOccurs="0" name="RentalAnalysisUnits_CustomFieldNumericValue3_Unit1" type="xs:decimal"/>
            <xs:element minOccurs="0" name="RentalAnalysisUnits_CustomFieldNumericValue3_Unit2" type="xs:decimal"/>
            <xs:element minOccurs="0" name="RentalAnalysisUnits_CustomFieldNumericValue3_Unit3" type="xs:decimal"/>
            <xs:element minOccurs="0" name="RentalAnalysisUnits_CustomFieldNumericValue3_Unit4" type="xs:decimal"/>
            <xs:element minOccurs="0" name="RentalAnalysisUnits_CustomFieldNumericValue3_Unit5" type="xs:decimal"/>
            <xs:element minOccurs="0" name="RentalAnalysisUnits_CustomFieldNumericValue3_Unit6" type="xs:decimal"/>
            <xs:element minOccurs="0" name="RentalAnalysisUnits_CustomFieldNumericValue3_Unit7" type="xs:decimal"/>
            <xs:element minOccurs="0" name="RentalAnalysisUnits_CustomFieldNumericValue3_Unit8" type="xs:decimal"/>
            <xs:element minOccurs="0" name="RentalAnalysisUnits_CustomFieldNumericValue3_Unit9" type="xs:decimal"/>
            <xs:element minOccurs="0" name="RentalAnalysisUnits_CustomFieldNumericValue3_Unit10" type="xs:decimal"/>
            <xs:element minOccurs="0" name="RentalAnalysisUnits_CustomFieldNumericValue4_Unit1" type="xs:decimal"/>
            <xs:element minOccurs="0" name="RentalAnalysisUnits_CustomFieldNumericValue4_Unit2" type="xs:decimal"/>
            <xs:element minOccurs="0" name="RentalAnalysisUnits_CustomFieldNumericValue4_Unit3" type="xs:decimal"/>
            <xs:element minOccurs="0" name="RentalAnalysisUnits_CustomFieldNumericValue4_Unit4" type="xs:decimal"/>
            <xs:element minOccurs="0" name="RentalAnalysisUnits_CustomFieldNumericValue4_Unit5" type="xs:decimal"/>
            <xs:element minOccurs="0" name="RentalAnalysisUnits_CustomFieldNumericValue4_Unit6" type="xs:decimal"/>
            <xs:element minOccurs="0" name="RentalAnalysisUnits_CustomFieldNumericValue4_Unit7" type="xs:decimal"/>
            <xs:element minOccurs="0" name="RentalAnalysisUnits_CustomFieldNumericValue4_Unit8" type="xs:decimal"/>
            <xs:element minOccurs="0" name="RentalAnalysisUnits_CustomFieldNumericValue4_Unit9" type="xs:decimal"/>
            <xs:element minOccurs="0" name="RentalAnalysisUnits_CustomFieldNumericValue4_Unit10" type="xs:decimal"/>
            <xs:element minOccurs="0" name="RentalAnalysisUnits_CustomFieldNumericValue5_Unit1" type="xs:decimal"/>
            <xs:element minOccurs="0" name="RentalAnalysisUnits_CustomFieldNumericValue5_Unit2" type="xs:decimal"/>
            <xs:element minOccurs="0" name="RentalAnalysisUnits_CustomFieldNumericValue5_Unit3" type="xs:decimal"/>
            <xs:element minOccurs="0" name="RentalAnalysisUnits_CustomFieldNumericValue5_Unit4" type="xs:decimal"/>
            <xs:element minOccurs="0" name="RentalAnalysisUnits_CustomFieldNumericValue5_Unit5" type="xs:decimal"/>
            <xs:element minOccurs="0" name="RentalAnalysisUnits_CustomFieldNumericValue5_Unit6" type="xs:decimal"/>
            <xs:element minOccurs="0" name="RentalAnalysisUnits_CustomFieldNumericValue5_Unit7" type="xs:decimal"/>
            <xs:element minOccurs="0" name="RentalAnalysisUnits_CustomFieldNumericValue5_Unit8" type="xs:decimal"/>
            <xs:element minOccurs="0" name="RentalAnalysisUnits_CustomFieldNumericValue5_Unit9" type="xs:decimal"/>
            <xs:element minOccurs="0" name="RentalAnalysisUnits_CustomFieldNumericValue5_Unit10" type="xs:decimal"/>
            <xs:element minOccurs="0" name="RentalAnalysisUnits_CustomFieldTextValue1_Unit1" type="xs:string"/>
            <xs:element minOccurs="0" name="RentalAnalysisUnits_CustomFieldTextValue1_Unit2" type="xs:string"/>
            <xs:element minOccurs="0" name="RentalAnalysisUnits_CustomFieldTextValue1_Unit3" type="xs:string"/>
            <xs:element minOccurs="0" name="RentalAnalysisUnits_CustomFieldTextValue1_Unit4" type="xs:string"/>
            <xs:element minOccurs="0" name="RentalAnalysisUnits_CustomFieldTextValue1_Unit5" type="xs:string"/>
            <xs:element minOccurs="0" name="RentalAnalysisUnits_CustomFieldTextValue1_Unit6" type="xs:string"/>
            <xs:element minOccurs="0" name="RentalAnalysisUnits_CustomFieldTextValue1_Unit7" type="xs:string"/>
            <xs:element minOccurs="0" name="RentalAnalysisUnits_CustomFieldTextValue1_Unit8" type="xs:string"/>
            <xs:element minOccurs="0" name="RentalAnalysisUnits_CustomFieldTextValue1_Unit9" type="xs:string"/>
            <xs:element minOccurs="0" name="RentalAnalysisUnits_CustomFieldTextValue1_Unit10" type="xs:string"/>
            <xs:element minOccurs="0" name="RentalAnalysisUnits_CustomFieldTextValue10_Unit1" type="xs:string"/>
            <xs:element minOccurs="0" name="RentalAnalysisUnits_CustomFieldTextValue10_Unit2" type="xs:string"/>
            <xs:element minOccurs="0" name="RentalAnalysisUnits_CustomFieldTextValue10_Unit3" type="xs:string"/>
            <xs:element minOccurs="0" name="RentalAnalysisUnits_CustomFieldTextValue10_Unit4" type="xs:string"/>
            <xs:element minOccurs="0" name="RentalAnalysisUnits_CustomFieldTextValue10_Unit5" type="xs:string"/>
            <xs:element minOccurs="0" name="RentalAnalysisUnits_CustomFieldTextValue10_Unit6" type="xs:string"/>
            <xs:element minOccurs="0" name="RentalAnalysisUnits_CustomFieldTextValue10_Unit7" type="xs:string"/>
            <xs:element minOccurs="0" name="RentalAnalysisUnits_CustomFieldTextValue10_Unit8" type="xs:string"/>
            <xs:element minOccurs="0" name="RentalAnalysisUnits_CustomFieldTextValue10_Unit9" type="xs:string"/>
            <xs:element minOccurs="0" name="RentalAnalysisUnits_CustomFieldTextValue10_Unit10" type="xs:string"/>
            <xs:element minOccurs="0" name="RentalAnalysisUnits_CustomFieldTextValue11_Unit1" type="xs:string"/>
            <xs:element minOccurs="0" name="RentalAnalysisUnits_CustomFieldTextValue11_Unit2" type="xs:string"/>
            <xs:element minOccurs="0" name="RentalAnalysisUnits_CustomFieldTextValue11_Unit3" type="xs:string"/>
            <xs:element minOccurs="0" name="RentalAnalysisUnits_CustomFieldTextValue11_Unit4" type="xs:string"/>
            <xs:element minOccurs="0" name="RentalAnalysisUnits_CustomFieldTextValue11_Unit5" type="xs:string"/>
            <xs:element minOccurs="0" name="RentalAnalysisUnits_CustomFieldTextValue11_Unit6" type="xs:string"/>
            <xs:element minOccurs="0" name="RentalAnalysisUnits_CustomFieldTextValue11_Unit7" type="xs:string"/>
            <xs:element minOccurs="0" name="RentalAnalysisUnits_CustomFieldTextValue11_Unit8" type="xs:string"/>
            <xs:element minOccurs="0" name="RentalAnalysisUnits_CustomFieldTextValue11_Unit9" type="xs:string"/>
            <xs:element minOccurs="0" name="RentalAnalysisUnits_CustomFieldTextValue11_Unit10" type="xs:string"/>
            <xs:element minOccurs="0" name="RentalAnalysisUnits_CustomFieldTextValue12_Unit1" type="xs:string"/>
            <xs:element minOccurs="0" name="RentalAnalysisUnits_CustomFieldTextValue12_Unit2" type="xs:string"/>
            <xs:element minOccurs="0" name="RentalAnalysisUnits_CustomFieldTextValue12_Unit3" type="xs:string"/>
            <xs:element minOccurs="0" name="RentalAnalysisUnits_CustomFieldTextValue12_Unit4" type="xs:string"/>
            <xs:element minOccurs="0" name="RentalAnalysisUnits_CustomFieldTextValue12_Unit5" type="xs:string"/>
            <xs:element minOccurs="0" name="RentalAnalysisUnits_CustomFieldTextValue12_Unit6" type="xs:string"/>
            <xs:element minOccurs="0" name="RentalAnalysisUnits_CustomFieldTextValue12_Unit7" type="xs:string"/>
            <xs:element minOccurs="0" name="RentalAnalysisUnits_CustomFieldTextValue12_Unit8" type="xs:string"/>
            <xs:element minOccurs="0" name="RentalAnalysisUnits_CustomFieldTextValue12_Unit9" type="xs:string"/>
            <xs:element minOccurs="0" name="RentalAnalysisUnits_CustomFieldTextValue12_Unit10" type="xs:string"/>
            <xs:element minOccurs="0" name="RentalAnalysisUnits_CustomFieldTextValue13_Unit1" type="xs:string"/>
            <xs:element minOccurs="0" name="RentalAnalysisUnits_CustomFieldTextValue13_Unit2" type="xs:string"/>
            <xs:element minOccurs="0" name="RentalAnalysisUnits_CustomFieldTextValue13_Unit3" type="xs:string"/>
            <xs:element minOccurs="0" name="RentalAnalysisUnits_CustomFieldTextValue13_Unit4" type="xs:string"/>
            <xs:element minOccurs="0" name="RentalAnalysisUnits_CustomFieldTextValue13_Unit5" type="xs:string"/>
            <xs:element minOccurs="0" name="RentalAnalysisUnits_CustomFieldTextValue13_Unit6" type="xs:string"/>
            <xs:element minOccurs="0" name="RentalAnalysisUnits_CustomFieldTextValue13_Unit7" type="xs:string"/>
            <xs:element minOccurs="0" name="RentalAnalysisUnits_CustomFieldTextValue13_Unit8" type="xs:string"/>
            <xs:element minOccurs="0" name="RentalAnalysisUnits_CustomFieldTextValue13_Unit9" type="xs:string"/>
            <xs:element minOccurs="0" name="RentalAnalysisUnits_CustomFieldTextValue13_Unit10" type="xs:string"/>
            <xs:element minOccurs="0" name="RentalAnalysisUnits_CustomFieldTextValue14_Unit1" type="xs:string"/>
            <xs:element minOccurs="0" name="RentalAnalysisUnits_CustomFieldTextValue14_Unit2" type="xs:string"/>
            <xs:element minOccurs="0" name="RentalAnalysisUnits_CustomFieldTextValue14_Unit3" type="xs:string"/>
            <xs:element minOccurs="0" name="RentalAnalysisUnits_CustomFieldTextValue14_Unit4" type="xs:string"/>
            <xs:element minOccurs="0" name="RentalAnalysisUnits_CustomFieldTextValue14_Unit5" type="xs:string"/>
            <xs:element minOccurs="0" name="RentalAnalysisUnits_CustomFieldTextValue14_Unit6" type="xs:string"/>
            <xs:element minOccurs="0" name="RentalAnalysisUnits_CustomFieldTextValue14_Unit7" type="xs:string"/>
            <xs:element minOccurs="0" name="RentalAnalysisUnits_CustomFieldTextValue14_Unit8" type="xs:string"/>
            <xs:element minOccurs="0" name="RentalAnalysisUnits_CustomFieldTextValue14_Unit9" type="xs:string"/>
            <xs:element minOccurs="0" name="RentalAnalysisUnits_CustomFieldTextValue14_Unit10" type="xs:string"/>
            <xs:element minOccurs="0" name="RentalAnalysisUnits_CustomFieldTextValue15_Unit1" type="xs:string"/>
            <xs:element minOccurs="0" name="RentalAnalysisUnits_CustomFieldTextValue15_Unit2" type="xs:string"/>
            <xs:element minOccurs="0" name="RentalAnalysisUnits_CustomFieldTextValue15_Unit3" type="xs:string"/>
            <xs:element minOccurs="0" name="RentalAnalysisUnits_CustomFieldTextValue15_Unit4" type="xs:string"/>
            <xs:element minOccurs="0" name="RentalAnalysisUnits_CustomFieldTextValue15_Unit5" type="xs:string"/>
            <xs:element minOccurs="0" name="RentalAnalysisUnits_CustomFieldTextValue15_Unit6" type="xs:string"/>
            <xs:element minOccurs="0" name="RentalAnalysisUnits_CustomFieldTextValue15_Unit7" type="xs:string"/>
            <xs:element minOccurs="0" name="RentalAnalysisUnits_CustomFieldTextValue15_Unit8" type="xs:string"/>
            <xs:element minOccurs="0" name="RentalAnalysisUnits_CustomFieldTextValue15_Unit9" type="xs:string"/>
            <xs:element minOccurs="0" name="RentalAnalysisUnits_CustomFieldTextValue15_Unit10" type="xs:string"/>
            <xs:element minOccurs="0" name="RentalAnalysisUnits_CustomFieldTextValue2_Unit1" type="xs:string"/>
            <xs:element minOccurs="0" name="RentalAnalysisUnits_CustomFieldTextValue2_Unit2" type="xs:string"/>
            <xs:element minOccurs="0" name="RentalAnalysisUnits_CustomFieldTextValue2_Unit3" type="xs:string"/>
            <xs:element minOccurs="0" name="RentalAnalysisUnits_CustomFieldTextValue2_Unit4" type="xs:string"/>
            <xs:element minOccurs="0" name="RentalAnalysisUnits_CustomFieldTextValue2_Unit5" type="xs:string"/>
            <xs:element minOccurs="0" name="RentalAnalysisUnits_CustomFieldTextValue2_Unit6" type="xs:string"/>
            <xs:element minOccurs="0" name="RentalAnalysisUnits_CustomFieldTextValue2_Unit7" type="xs:string"/>
            <xs:element minOccurs="0" name="RentalAnalysisUnits_CustomFieldTextValue2_Unit8" type="xs:string"/>
            <xs:element minOccurs="0" name="RentalAnalysisUnits_CustomFieldTextValue2_Unit9" type="xs:string"/>
            <xs:element minOccurs="0" name="RentalAnalysisUnits_CustomFieldTextValue2_Unit10" type="xs:string"/>
            <xs:element minOccurs="0" name="RentalAnalysisUnits_CustomFieldTextValue3_Unit1" type="xs:string"/>
            <xs:element minOccurs="0" name="RentalAnalysisUnits_CustomFieldTextValue3_Unit2" type="xs:string"/>
            <xs:element minOccurs="0" name="RentalAnalysisUnits_CustomFieldTextValue3_Unit3" type="xs:string"/>
            <xs:element minOccurs="0" name="RentalAnalysisUnits_CustomFieldTextValue3_Unit4" type="xs:string"/>
            <xs:element minOccurs="0" name="RentalAnalysisUnits_CustomFieldTextValue3_Unit5" type="xs:string"/>
            <xs:element minOccurs="0" name="RentalAnalysisUnits_CustomFieldTextValue3_Unit6" type="xs:string"/>
            <xs:element minOccurs="0" name="RentalAnalysisUnits_CustomFieldTextValue3_Unit7" type="xs:string"/>
            <xs:element minOccurs="0" name="RentalAnalysisUnits_CustomFieldTextValue3_Unit8" type="xs:string"/>
            <xs:element minOccurs="0" name="RentalAnalysisUnits_CustomFieldTextValue3_Unit9" type="xs:string"/>
            <xs:element minOccurs="0" name="RentalAnalysisUnits_CustomFieldTextValue3_Unit10" type="xs:string"/>
            <xs:element minOccurs="0" name="RentalAnalysisUnits_CustomFieldTextValue4_Unit1" type="xs:string"/>
            <xs:element minOccurs="0" name="RentalAnalysisUnits_CustomFieldTextValue4_Unit2" type="xs:string"/>
            <xs:element minOccurs="0" name="RentalAnalysisUnits_CustomFieldTextValue4_Unit3" type="xs:string"/>
            <xs:element minOccurs="0" name="RentalAnalysisUnits_CustomFieldTextValue4_Unit4" type="xs:string"/>
            <xs:element minOccurs="0" name="RentalAnalysisUnits_CustomFieldTextValue4_Unit5" type="xs:string"/>
            <xs:element minOccurs="0" name="RentalAnalysisUnits_CustomFieldTextValue4_Unit6" type="xs:string"/>
            <xs:element minOccurs="0" name="RentalAnalysisUnits_CustomFieldTextValue4_Unit7" type="xs:string"/>
            <xs:element minOccurs="0" name="RentalAnalysisUnits_CustomFieldTextValue4_Unit8" type="xs:string"/>
            <xs:element minOccurs="0" name="RentalAnalysisUnits_CustomFieldTextValue4_Unit9" type="xs:string"/>
            <xs:element minOccurs="0" name="RentalAnalysisUnits_CustomFieldTextValue4_Unit10" type="xs:string"/>
            <xs:element minOccurs="0" name="RentalAnalysisUnits_CustomFieldTextValue5_Unit1" type="xs:string"/>
            <xs:element minOccurs="0" name="RentalAnalysisUnits_CustomFieldTextValue5_Unit2" type="xs:string"/>
            <xs:element minOccurs="0" name="RentalAnalysisUnits_CustomFieldTextValue5_Unit3" type="xs:string"/>
            <xs:element minOccurs="0" name="RentalAnalysisUnits_CustomFieldTextValue5_Unit4" type="xs:string"/>
            <xs:element minOccurs="0" name="RentalAnalysisUnits_CustomFieldTextValue5_Unit5" type="xs:string"/>
            <xs:element minOccurs="0" name="RentalAnalysisUnits_CustomFieldTextValue5_Unit6" type="xs:string"/>
            <xs:element minOccurs="0" name="RentalAnalysisUnits_CustomFieldTextValue5_Unit7" type="xs:string"/>
            <xs:element minOccurs="0" name="RentalAnalysisUnits_CustomFieldTextValue5_Unit8" type="xs:string"/>
            <xs:element minOccurs="0" name="RentalAnalysisUnits_CustomFieldTextValue5_Unit9" type="xs:string"/>
            <xs:element minOccurs="0" name="RentalAnalysisUnits_CustomFieldTextValue5_Unit10" type="xs:string"/>
            <xs:element minOccurs="0" name="RentalAnalysisUnits_CustomFieldTextValue6_Unit1" type="xs:string"/>
            <xs:element minOccurs="0" name="RentalAnalysisUnits_CustomFieldTextValue6_Unit2" type="xs:string"/>
            <xs:element minOccurs="0" name="RentalAnalysisUnits_CustomFieldTextValue6_Unit3" type="xs:string"/>
            <xs:element minOccurs="0" name="RentalAnalysisUnits_CustomFieldTextValue6_Unit4" type="xs:string"/>
            <xs:element minOccurs="0" name="RentalAnalysisUnits_CustomFieldTextValue6_Unit5" type="xs:string"/>
            <xs:element minOccurs="0" name="RentalAnalysisUnits_CustomFieldTextValue6_Unit6" type="xs:string"/>
            <xs:element minOccurs="0" name="RentalAnalysisUnits_CustomFieldTextValue6_Unit7" type="xs:string"/>
            <xs:element minOccurs="0" name="RentalAnalysisUnits_CustomFieldTextValue6_Unit8" type="xs:string"/>
            <xs:element minOccurs="0" name="RentalAnalysisUnits_CustomFieldTextValue6_Unit9" type="xs:string"/>
            <xs:element minOccurs="0" name="RentalAnalysisUnits_CustomFieldTextValue6_Unit10" type="xs:string"/>
            <xs:element minOccurs="0" name="RentalAnalysisUnits_CustomFieldTextValue7_Unit1" type="xs:string"/>
            <xs:element minOccurs="0" name="RentalAnalysisUnits_CustomFieldTextValue7_Unit2" type="xs:string"/>
            <xs:element minOccurs="0" name="RentalAnalysisUnits_CustomFieldTextValue7_Unit3" type="xs:string"/>
            <xs:element minOccurs="0" name="RentalAnalysisUnits_CustomFieldTextValue7_Unit4" type="xs:string"/>
            <xs:element minOccurs="0" name="RentalAnalysisUnits_CustomFieldTextValue7_Unit5" type="xs:string"/>
            <xs:element minOccurs="0" name="RentalAnalysisUnits_CustomFieldTextValue7_Unit6" type="xs:string"/>
            <xs:element minOccurs="0" name="RentalAnalysisUnits_CustomFieldTextValue7_Unit7" type="xs:string"/>
            <xs:element minOccurs="0" name="RentalAnalysisUnits_CustomFieldTextValue7_Unit8" type="xs:string"/>
            <xs:element minOccurs="0" name="RentalAnalysisUnits_CustomFieldTextValue7_Unit9" type="xs:string"/>
            <xs:element minOccurs="0" name="RentalAnalysisUnits_CustomFieldTextValue7_Unit10" type="xs:string"/>
            <xs:element minOccurs="0" name="RentalAnalysisUnits_CustomFieldTextValue8_Unit1" type="xs:string"/>
            <xs:element minOccurs="0" name="RentalAnalysisUnits_CustomFieldTextValue8_Unit2" type="xs:string"/>
            <xs:element minOccurs="0" name="RentalAnalysisUnits_CustomFieldTextValue8_Unit3" type="xs:string"/>
            <xs:element minOccurs="0" name="RentalAnalysisUnits_CustomFieldTextValue8_Unit4" type="xs:string"/>
            <xs:element minOccurs="0" name="RentalAnalysisUnits_CustomFieldTextValue8_Unit5" type="xs:string"/>
            <xs:element minOccurs="0" name="RentalAnalysisUnits_CustomFieldTextValue8_Unit6" type="xs:string"/>
            <xs:element minOccurs="0" name="RentalAnalysisUnits_CustomFieldTextValue8_Unit7" type="xs:string"/>
            <xs:element minOccurs="0" name="RentalAnalysisUnits_CustomFieldTextValue8_Unit8" type="xs:string"/>
            <xs:element minOccurs="0" name="RentalAnalysisUnits_CustomFieldTextValue8_Unit9" type="xs:string"/>
            <xs:element minOccurs="0" name="RentalAnalysisUnits_CustomFieldTextValue8_Unit10" type="xs:string"/>
            <xs:element minOccurs="0" name="RentalAnalysisUnits_CustomFieldTextValue9_Unit1" type="xs:string"/>
            <xs:element minOccurs="0" name="RentalAnalysisUnits_CustomFieldTextValue9_Unit2" type="xs:string"/>
            <xs:element minOccurs="0" name="RentalAnalysisUnits_CustomFieldTextValue9_Unit3" type="xs:string"/>
            <xs:element minOccurs="0" name="RentalAnalysisUnits_CustomFieldTextValue9_Unit4" type="xs:string"/>
            <xs:element minOccurs="0" name="RentalAnalysisUnits_CustomFieldTextValue9_Unit5" type="xs:string"/>
            <xs:element minOccurs="0" name="RentalAnalysisUnits_CustomFieldTextValue9_Unit6" type="xs:string"/>
            <xs:element minOccurs="0" name="RentalAnalysisUnits_CustomFieldTextValue9_Unit7" type="xs:string"/>
            <xs:element minOccurs="0" name="RentalAnalysisUnits_CustomFieldTextValue9_Unit8" type="xs:string"/>
            <xs:element minOccurs="0" name="RentalAnalysisUnits_CustomFieldTextValue9_Unit9" type="xs:string"/>
            <xs:element minOccurs="0" name="RentalAnalysisUnits_CustomFieldTextValue9_Unit10" type="xs:string"/>
            <xs:element minOccurs="0" name="RentalAnalysisUnits_GrossRent_Unit1" type="xs:decimal"/>
            <xs:element minOccurs="0" name="RentalAnalysisUnits_GrossRent_Unit2" type="xs:decimal"/>
            <xs:element minOccurs="0" name="RentalAnalysisUnits_GrossRent_Unit3" type="xs:decimal"/>
            <xs:element minOccurs="0" name="RentalAnalysisUnits_GrossRent_Unit4" type="xs:decimal"/>
            <xs:element minOccurs="0" name="RentalAnalysisUnits_GrossRent_Unit5" type="xs:decimal"/>
            <xs:element minOccurs="0" name="RentalAnalysisUnits_GrossRent_Unit6" type="xs:decimal"/>
            <xs:element minOccurs="0" name="RentalAnalysisUnits_GrossRent_Unit7" type="xs:decimal"/>
            <xs:element minOccurs="0" name="RentalAnalysisUnits_GrossRent_Unit8" type="xs:decimal"/>
            <xs:element minOccurs="0" name="RentalAnalysisUnits_GrossRent_Unit9" type="xs:decimal"/>
            <xs:element minOccurs="0" name="RentalAnalysisUnits_GrossRent_Unit10" type="xs:decimal"/>
            <xs:element minOccurs="0" name="RentalAnalysisUnits_MaximumAllowableRent_Unit1" type="xs:decimal"/>
            <xs:element minOccurs="0" name="RentalAnalysisUnits_MaximumAllowableRent_Unit2" type="xs:decimal"/>
            <xs:element minOccurs="0" name="RentalAnalysisUnits_MaximumAllowableRent_Unit3" type="xs:decimal"/>
            <xs:element minOccurs="0" name="RentalAnalysisUnits_MaximumAllowableRent_Unit4" type="xs:decimal"/>
            <xs:element minOccurs="0" name="RentalAnalysisUnits_MaximumAllowableRent_Unit5" type="xs:decimal"/>
            <xs:element minOccurs="0" name="RentalAnalysisUnits_MaximumAllowableRent_Unit6" type="xs:decimal"/>
            <xs:element minOccurs="0" name="RentalAnalysisUnits_MaximumAllowableRent_Unit7" type="xs:decimal"/>
            <xs:element minOccurs="0" name="RentalAnalysisUnits_MaximumAllowableRent_Unit8" type="xs:decimal"/>
            <xs:element minOccurs="0" name="RentalAnalysisUnits_MaximumAllowableRent_Unit9" type="xs:decimal"/>
            <xs:element minOccurs="0" name="RentalAnalysisUnits_MaximumAllowableRent_Unit10" type="xs:decimal"/>
            <xs:element minOccurs="0" name="RentalAnalysisUnits_NumberOfUnits_Unit1" type="xs:int"/>
            <xs:element minOccurs="0" name="RentalAnalysisUnits_NumberOfUnits_Unit2" type="xs:int"/>
            <xs:element minOccurs="0" name="RentalAnalysisUnits_NumberOfUnits_Unit3" type="xs:int"/>
            <xs:element minOccurs="0" name="RentalAnalysisUnits_NumberOfUnits_Unit4" type="xs:int"/>
            <xs:element minOccurs="0" name="RentalAnalysisUnits_NumberOfUnits_Unit5" type="xs:int"/>
            <xs:element minOccurs="0" name="RentalAnalysisUnits_NumberOfUnits_Unit6" type="xs:int"/>
            <xs:element minOccurs="0" name="RentalAnalysisUnits_NumberOfUnits_Unit7" type="xs:int"/>
            <xs:element minOccurs="0" name="RentalAnalysisUnits_NumberOfUnits_Unit8" type="xs:int"/>
            <xs:element minOccurs="0" name="RentalAnalysisUnits_NumberOfUnits_Unit9" type="xs:int"/>
            <xs:element minOccurs="0" name="RentalAnalysisUnits_NumberOfUnits_Unit10" type="xs:int"/>
            <xs:element minOccurs="0" name="RentalAnalysisUnits_OtherRentalAdditions_x002F_Deductions_Unit1" type="xs:decimal"/>
            <xs:element minOccurs="0" name="RentalAnalysisUnits_OtherRentalAdditions_x002F_Deductions_Unit2" type="xs:decimal"/>
            <xs:element minOccurs="0" name="RentalAnalysisUnits_OtherRentalAdditions_x002F_Deductions_Unit3" type="xs:decimal"/>
            <xs:element minOccurs="0" name="RentalAnalysisUnits_OtherRentalAdditions_x002F_Deductions_Unit4" type="xs:decimal"/>
            <xs:element minOccurs="0" name="RentalAnalysisUnits_OtherRentalAdditions_x002F_Deductions_Unit5" type="xs:decimal"/>
            <xs:element minOccurs="0" name="RentalAnalysisUnits_OtherRentalAdditions_x002F_Deductions_Unit6" type="xs:decimal"/>
            <xs:element minOccurs="0" name="RentalAnalysisUnits_OtherRentalAdditions_x002F_Deductions_Unit7" type="xs:decimal"/>
            <xs:element minOccurs="0" name="RentalAnalysisUnits_OtherRentalAdditions_x002F_Deductions_Unit8" type="xs:decimal"/>
            <xs:element minOccurs="0" name="RentalAnalysisUnits_OtherRentalAdditions_x002F_Deductions_Unit9" type="xs:decimal"/>
            <xs:element minOccurs="0" name="RentalAnalysisUnits_OtherRentalAdditions_x002F_Deductions_Unit10" type="xs:decimal"/>
            <xs:element minOccurs="0" name="RentalAnalysisUnits_PercentOfAMGI_Unit1" type="xs:decimal"/>
            <xs:element minOccurs="0" name="RentalAnalysisUnits_PercentOfAMGI_Unit2" type="xs:decimal"/>
            <xs:element minOccurs="0" name="RentalAnalysisUnits_PercentOfAMGI_Unit3" type="xs:decimal"/>
            <xs:element minOccurs="0" name="RentalAnalysisUnits_PercentOfAMGI_Unit4" type="xs:decimal"/>
            <xs:element minOccurs="0" name="RentalAnalysisUnits_PercentOfAMGI_Unit5" type="xs:decimal"/>
            <xs:element minOccurs="0" name="RentalAnalysisUnits_PercentOfAMGI_Unit6" type="xs:decimal"/>
            <xs:element minOccurs="0" name="RentalAnalysisUnits_PercentOfAMGI_Unit7" type="xs:decimal"/>
            <xs:element minOccurs="0" name="RentalAnalysisUnits_PercentOfAMGI_Unit8" type="xs:decimal"/>
            <xs:element minOccurs="0" name="RentalAnalysisUnits_PercentOfAMGI_Unit9" type="xs:decimal"/>
            <xs:element minOccurs="0" name="RentalAnalysisUnits_PercentOfAMGI_Unit10" type="xs:decimal"/>
            <xs:element minOccurs="0" name="RentalAnalysisUnits_ProposedRent_Unit1" type="xs:decimal"/>
            <xs:element minOccurs="0" name="RentalAnalysisUnits_ProposedRent_Unit2" type="xs:decimal"/>
            <xs:element minOccurs="0" name="RentalAnalysisUnits_ProposedRent_Unit3" type="xs:decimal"/>
            <xs:element minOccurs="0" name="RentalAnalysisUnits_ProposedRent_Unit4" type="xs:decimal"/>
            <xs:element minOccurs="0" name="RentalAnalysisUnits_ProposedRent_Unit5" type="xs:decimal"/>
            <xs:element minOccurs="0" name="RentalAnalysisUnits_ProposedRent_Unit6" type="xs:decimal"/>
            <xs:element minOccurs="0" name="RentalAnalysisUnits_ProposedRent_Unit7" type="xs:decimal"/>
            <xs:element minOccurs="0" name="RentalAnalysisUnits_ProposedRent_Unit8" type="xs:decimal"/>
            <xs:element minOccurs="0" name="RentalAnalysisUnits_ProposedRent_Unit9" type="xs:decimal"/>
            <xs:element minOccurs="0" name="RentalAnalysisUnits_ProposedRent_Unit10" type="xs:decimal"/>
            <xs:element minOccurs="0" name="RentalAnalysisUnits_SquareFootage_Unit1" type="xs:int"/>
            <xs:element minOccurs="0" name="RentalAnalysisUnits_SquareFootage_Unit2" type="xs:int"/>
            <xs:element minOccurs="0" name="RentalAnalysisUnits_SquareFootage_Unit3" type="xs:int"/>
            <xs:element minOccurs="0" name="RentalAnalysisUnits_SquareFootage_Unit4" type="xs:int"/>
            <xs:element minOccurs="0" name="RentalAnalysisUnits_SquareFootage_Unit5" type="xs:int"/>
            <xs:element minOccurs="0" name="RentalAnalysisUnits_SquareFootage_Unit6" type="xs:int"/>
            <xs:element minOccurs="0" name="RentalAnalysisUnits_SquareFootage_Unit7" type="xs:int"/>
            <xs:element minOccurs="0" name="RentalAnalysisUnits_SquareFootage_Unit8" type="xs:int"/>
            <xs:element minOccurs="0" name="RentalAnalysisUnits_SquareFootage_Unit9" type="xs:int"/>
            <xs:element minOccurs="0" name="RentalAnalysisUnits_SquareFootage_Unit10" type="xs:int"/>
            <xs:element minOccurs="0" name="RentalAnalysisUnits_TotalGrossRent_Unit1" type="xs:decimal"/>
            <xs:element minOccurs="0" name="RentalAnalysisUnits_TotalGrossRent_Unit2" type="xs:decimal"/>
            <xs:element minOccurs="0" name="RentalAnalysisUnits_TotalGrossRent_Unit3" type="xs:decimal"/>
            <xs:element minOccurs="0" name="RentalAnalysisUnits_TotalGrossRent_Unit4" type="xs:decimal"/>
            <xs:element minOccurs="0" name="RentalAnalysisUnits_TotalGrossRent_Unit5" type="xs:decimal"/>
            <xs:element minOccurs="0" name="RentalAnalysisUnits_TotalGrossRent_Unit6" type="xs:decimal"/>
            <xs:element minOccurs="0" name="RentalAnalysisUnits_TotalGrossRent_Unit7" type="xs:decimal"/>
            <xs:element minOccurs="0" name="RentalAnalysisUnits_TotalGrossRent_Unit8" type="xs:decimal"/>
            <xs:element minOccurs="0" name="RentalAnalysisUnits_TotalGrossRent_Unit9" type="xs:decimal"/>
            <xs:element minOccurs="0" name="RentalAnalysisUnits_TotalGrossRent_Unit10" type="xs:decimal"/>
            <xs:element minOccurs="0" name="RentalAnalysisUnits_UnitRentRestrictionTypeID_Unit1" type="xs:int"/>
            <xs:element minOccurs="0" name="RentalAnalysisUnits_UnitRentRestrictionTypeID_Unit2" type="xs:int"/>
            <xs:element minOccurs="0" name="RentalAnalysisUnits_UnitRentRestrictionTypeID_Unit3" type="xs:int"/>
            <xs:element minOccurs="0" name="RentalAnalysisUnits_UnitRentRestrictionTypeID_Unit4" type="xs:int"/>
            <xs:element minOccurs="0" name="RentalAnalysisUnits_UnitRentRestrictionTypeID_Unit5" type="xs:int"/>
            <xs:element minOccurs="0" name="RentalAnalysisUnits_UnitRentRestrictionTypeID_Unit6" type="xs:int"/>
            <xs:element minOccurs="0" name="RentalAnalysisUnits_UnitRentRestrictionTypeID_Unit7" type="xs:int"/>
            <xs:element minOccurs="0" name="RentalAnalysisUnits_UnitRentRestrictionTypeID_Unit8" type="xs:int"/>
            <xs:element minOccurs="0" name="RentalAnalysisUnits_UnitRentRestrictionTypeID_Unit9" type="xs:int"/>
            <xs:element minOccurs="0" name="RentalAnalysisUnits_UnitRentRestrictionTypeID_Unit10" type="xs:int"/>
            <xs:element minOccurs="0" name="RentalAnalysisUnits_UtilityAllowance_Unit1" type="xs:decimal"/>
            <xs:element minOccurs="0" name="RentalAnalysisUnits_UtilityAllowance_Unit2" type="xs:decimal"/>
            <xs:element minOccurs="0" name="RentalAnalysisUnits_UtilityAllowance_Unit3" type="xs:decimal"/>
            <xs:element minOccurs="0" name="RentalAnalysisUnits_UtilityAllowance_Unit4" type="xs:decimal"/>
            <xs:element minOccurs="0" name="RentalAnalysisUnits_UtilityAllowance_Unit5" type="xs:decimal"/>
            <xs:element minOccurs="0" name="RentalAnalysisUnits_UtilityAllowance_Unit6" type="xs:decimal"/>
            <xs:element minOccurs="0" name="RentalAnalysisUnits_UtilityAllowance_Unit7" type="xs:decimal"/>
            <xs:element minOccurs="0" name="RentalAnalysisUnits_UtilityAllowance_Unit8" type="xs:decimal"/>
            <xs:element minOccurs="0" name="RentalAnalysisUnits_UtilityAllowance_Unit9" type="xs:decimal"/>
            <xs:element minOccurs="0" name="RentalAnalysisUnits_UtilityAllowance_Unit10" type="xs:decimal"/>
            <xs:element minOccurs="0" name="RentalAssistance_AmountOfRentalAssistance" type="xs:decimal"/>
            <xs:element minOccurs="0" name="RentalAssistance_AnyLowIncomeUnitsReceiveRentalAssistance" type="xs:boolean"/>
            <xs:element minOccurs="0" name="RentalAssistance_CustomFieldBitValue1" type="xs:boolean"/>
            <xs:element minOccurs="0" name="RentalAssistance_CustomFieldBitValue2" type="xs:boolean"/>
            <xs:element minOccurs="0" name="RentalAssistance_CustomFieldBitValue3" type="xs:boolean"/>
            <xs:element minOccurs="0" name="RentalAssistance_CustomFieldBitValue4" type="xs:boolean"/>
            <xs:element minOccurs="0" name="RentalAssistance_CustomFieldBitValue5" type="xs:boolean"/>
            <xs:element minOccurs="0" name="RentalAssistance_CustomFieldDateValue1" type="xs:date"/>
            <xs:element minOccurs="0" name="RentalAssistance_CustomFieldDateValue2" type="xs:date"/>
            <xs:element minOccurs="0" name="RentalAssistance_CustomFieldDateValue3" type="xs:date"/>
            <xs:element minOccurs="0" name="RentalAssistance_CustomFieldDateValue4" type="xs:date"/>
            <xs:element minOccurs="0" name="RentalAssistance_CustomFieldDateValue5" type="xs:date"/>
            <xs:element minOccurs="0" name="RentalAssistance_CustomFieldDecimalValue1" type="xs:decimal"/>
            <xs:element minOccurs="0" name="RentalAssistance_CustomFieldDecimalValue2" type="xs:decimal"/>
            <xs:element minOccurs="0" name="RentalAssistance_CustomFieldDecimalValue3" type="xs:decimal"/>
            <xs:element minOccurs="0" name="RentalAssistance_CustomFieldDecimalValue4" type="xs:decimal"/>
            <xs:element minOccurs="0" name="RentalAssistance_CustomFieldDecimalValue5" type="xs:decimal"/>
            <xs:element minOccurs="0" name="RentalAssistance_CustomFieldNumericValue1" type="xs:decimal"/>
            <xs:element minOccurs="0" name="RentalAssistance_CustomFieldNumericValue2" type="xs:decimal"/>
            <xs:element minOccurs="0" name="RentalAssistance_CustomFieldNumericValue3" type="xs:decimal"/>
            <xs:element minOccurs="0" name="RentalAssistance_CustomFieldNumericValue4" type="xs:decimal"/>
            <xs:element minOccurs="0" name="RentalAssistance_CustomFieldNumericValue5" type="xs:decimal"/>
            <xs:element minOccurs="0" name="RentalAssistance_CustomFieldTextValue1" type="xs:string"/>
            <xs:element minOccurs="0" name="RentalAssistance_CustomFieldTextValue10" type="xs:string"/>
            <xs:element minOccurs="0" name="RentalAssistance_CustomFieldTextValue11" type="xs:string"/>
            <xs:element minOccurs="0" name="RentalAssistance_CustomFieldTextValue12" type="xs:string"/>
            <xs:element minOccurs="0" name="RentalAssistance_CustomFieldTextValue13" type="xs:string"/>
            <xs:element minOccurs="0" name="RentalAssistance_CustomFieldTextValue14" type="xs:string"/>
            <xs:element minOccurs="0" name="RentalAssistance_CustomFieldTextValue15" type="xs:string"/>
            <xs:element minOccurs="0" name="RentalAssistance_CustomFieldTextValue2" type="xs:string"/>
            <xs:element minOccurs="0" name="RentalAssistance_CustomFieldTextValue3" type="xs:string"/>
            <xs:element minOccurs="0" name="RentalAssistance_CustomFieldTextValue4" type="xs:string"/>
            <xs:element minOccurs="0" name="RentalAssistance_CustomFieldTextValue5" type="xs:string"/>
            <xs:element minOccurs="0" name="RentalAssistance_CustomFieldTextValue6" type="xs:string"/>
            <xs:element minOccurs="0" name="RentalAssistance_CustomFieldTextValue7" type="xs:string"/>
            <xs:element minOccurs="0" name="RentalAssistance_CustomFieldTextValue8" type="xs:string"/>
            <xs:element minOccurs="0" name="RentalAssistance_CustomFieldTextValue9" type="xs:string"/>
            <xs:element minOccurs="0" name="RentalAssistance_LengthOfRentalAssistanceContract" type="xs:int"/>
            <xs:element minOccurs="0" name="RentalAssistance_NumberOfUnitsReceivingAssistance" type="xs:int"/>
            <xs:element minOccurs="0" name="RentalAssistance_Other" type="xs:boolean"/>
            <xs:element minOccurs="0" name="RentalAssistance_OtherDescription" type="xs:string"/>
            <xs:element minOccurs="0" name="RentalAssistance_OwnersRentalSubsidy" type="xs:boolean"/>
            <xs:element minOccurs="0" name="RentalAssistance_RD_x0020_515_x0020_Rental" type="xs:boolean"/>
            <xs:element minOccurs="0" name="RentalAssistance_Section8" type="xs:boolean"/>
            <xs:element minOccurs="0" name="RentalAssistance_Section8Certificates" type="xs:boolean"/>
            <xs:element minOccurs="0" name="RentalAssistance_Section8DevelopmentBasedAssistance" type="xs:boolean"/>
            <xs:element minOccurs="0" name="RentalAssistance_Section8Vouchers" type="xs:boolean"/>
            <xs:element minOccurs="0" name="SellerInformation_AreUtilitiesPresentlyAvailableToTheSite" type="xs:boolean"/>
            <xs:element minOccurs="0" name="SellerInformation_Contact_City" type="xs:string"/>
            <xs:element minOccurs="0" name="SellerInformation_Contact_County" type="xs:string"/>
            <xs:element minOccurs="0" name="SellerInformation_Contact_Email" type="xs:string"/>
            <xs:element minOccurs="0" name="SellerInformation_Contact_Fax" type="xs:string"/>
            <xs:element minOccurs="0" name="SellerInformation_Contact_FirstName" type="xs:string"/>
            <xs:element minOccurs="0" name="SellerInformation_Contact_LastNameOrBusinessName" type="xs:string"/>
            <xs:element minOccurs="0" name="SellerInformation_Contact_MI" type="xs:string"/>
            <xs:element minOccurs="0" name="SellerInformation_Contact_Phone" type="xs:string"/>
            <xs:element minOccurs="0" name="SellerInformation_Contact_PrimaryStreet" type="xs:string"/>
            <xs:element minOccurs="0" name="SellerInformation_Contact_Salutation" type="xs:string"/>
            <xs:element minOccurs="0" name="SellerInformation_Contact_SecondaryStreet" type="xs:string"/>
            <xs:element minOccurs="0" name="SellerInformation_Contact_State" type="xs:string"/>
            <xs:element minOccurs="0" name="SellerInformation_Contact_TaxID" type="xs:string"/>
            <xs:element minOccurs="0" name="SellerInformation_Contact_Title" type="xs:string"/>
            <xs:element minOccurs="0" name="SellerInformation_Contact_Zip" type="xs:string"/>
            <xs:element minOccurs="0" name="SellerInformation_ContactID" type="xs:int"/>
            <xs:element minOccurs="0" name="SellerInformation_CustomFieldBitValue1" type="xs:boolean"/>
            <xs:element minOccurs="0" name="SellerInformation_CustomFieldBitValue2" type="xs:boolean"/>
            <xs:element minOccurs="0" name="SellerInformation_CustomFieldBitValue3" type="xs:boolean"/>
            <xs:element minOccurs="0" name="SellerInformation_CustomFieldBitValue4" type="xs:boolean"/>
            <xs:element minOccurs="0" name="SellerInformation_CustomFieldBitValue5" type="xs:boolean"/>
            <xs:element minOccurs="0" name="SellerInformation_CustomFieldDateValue1" type="xs:date"/>
            <xs:element minOccurs="0" name="SellerInformation_CustomFieldDateValue2" type="xs:date"/>
            <xs:element minOccurs="0" name="SellerInformation_CustomFieldDateValue3" type="xs:date"/>
            <xs:element minOccurs="0" name="SellerInformation_CustomFieldDateValue4" type="xs:date"/>
            <xs:element minOccurs="0" name="SellerInformation_CustomFieldDateValue5" type="xs:date"/>
            <xs:element minOccurs="0" name="SellerInformation_CustomFieldDecimalValue1" type="xs:decimal"/>
            <xs:element minOccurs="0" name="SellerInformation_CustomFieldDecimalValue2" type="xs:decimal"/>
            <xs:element minOccurs="0" name="SellerInformation_CustomFieldDecimalValue3" type="xs:decimal"/>
            <xs:element minOccurs="0" name="SellerInformation_CustomFieldDecimalValue4" type="xs:decimal"/>
            <xs:element minOccurs="0" name="SellerInformation_CustomFieldDecimalValue5" type="xs:decimal"/>
            <xs:element minOccurs="0" name="SellerInformation_CustomFieldNumericValue1" type="xs:decimal"/>
            <xs:element minOccurs="0" name="SellerInformation_CustomFieldNumericValue2" type="xs:decimal"/>
            <xs:element minOccurs="0" name="SellerInformation_CustomFieldNumericValue3" type="xs:decimal"/>
            <xs:element minOccurs="0" name="SellerInformation_CustomFieldNumericValue4" type="xs:decimal"/>
            <xs:element minOccurs="0" name="SellerInformation_CustomFieldNumericValue5" type="xs:decimal"/>
            <xs:element minOccurs="0" name="SellerInformation_CustomFieldTextValue1" type="xs:string"/>
            <xs:element minOccurs="0" name="SellerInformation_CustomFieldTextValue10" type="xs:string"/>
            <xs:element minOccurs="0" name="SellerInformation_CustomFieldTextValue11" type="xs:string"/>
            <xs:element minOccurs="0" name="SellerInformation_CustomFieldTextValue12" type="xs:string"/>
            <xs:element minOccurs="0" name="SellerInformation_CustomFieldTextValue13" type="xs:string"/>
            <xs:element minOccurs="0" name="SellerInformation_CustomFieldTextValue14" type="xs:string"/>
            <xs:element minOccurs="0" name="SellerInformation_CustomFieldTextValue15" type="xs:string"/>
            <xs:element minOccurs="0" name="SellerInformation_CustomFieldTextValue2" type="xs:string"/>
            <xs:element minOccurs="0" name="SellerInformation_CustomFieldTextValue3" type="xs:string"/>
            <xs:element minOccurs="0" name="SellerInformation_CustomFieldTextValue4" type="xs:string"/>
            <xs:element minOccurs="0" name="SellerInformation_CustomFieldTextValue5" type="xs:string"/>
            <xs:element minOccurs="0" name="SellerInformation_CustomFieldTextValue6" type="xs:string"/>
            <xs:element minOccurs="0" name="SellerInformation_CustomFieldTextValue7" type="xs:string"/>
            <xs:element minOccurs="0" name="SellerInformation_CustomFieldTextValue8" type="xs:string"/>
            <xs:element minOccurs="0" name="SellerInformation_CustomFieldTextValue9" type="xs:string"/>
            <xs:element minOccurs="0" name="SellerInformation_EntityContact_City" type="xs:string"/>
            <xs:element minOccurs="0" name="SellerInformation_EntityContact_County" type="xs:string"/>
            <xs:element minOccurs="0" name="SellerInformation_EntityContact_Email" type="xs:string"/>
            <xs:element minOccurs="0" name="SellerInformation_EntityContact_Fax" type="xs:string"/>
            <xs:element minOccurs="0" name="SellerInformation_EntityContact_FirstName" type="xs:string"/>
            <xs:element minOccurs="0" name="SellerInformation_EntityContact_LastNameOrBusinessName" type="xs:string"/>
            <xs:element minOccurs="0" name="SellerInformation_EntityContact_MI" type="xs:string"/>
            <xs:element minOccurs="0" name="SellerInformation_EntityContact_Phone" type="xs:string"/>
            <xs:element minOccurs="0" name="SellerInformation_EntityContact_PrimaryStreet" type="xs:string"/>
            <xs:element minOccurs="0" name="SellerInformation_EntityContact_Salutation" type="xs:string"/>
            <xs:element minOccurs="0" name="SellerInformation_EntityContact_SecondaryStreet" type="xs:string"/>
            <xs:element minOccurs="0" name="SellerInformation_EntityContact_State" type="xs:string"/>
            <xs:element minOccurs="0" name="SellerInformation_EntityContact_TaxID" type="xs:string"/>
            <xs:element minOccurs="0" name="SellerInformation_EntityContact_Title" type="xs:string"/>
            <xs:element minOccurs="0" name="SellerInformation_EntityContact_Zip" type="xs:string"/>
            <xs:element minOccurs="0" name="SellerInformation_EntityContactID" type="xs:int"/>
            <xs:element minOccurs="0" name="SellerInformation_ForProfit" type="xs:boolean"/>
            <xs:element minOccurs="0" name="SellerInformation_SiteCurrentlyInProcessOfZoning" type="xs:boolean"/>
            <xs:element minOccurs="0" name="SellerInformation_SiteCurrentlyZonedForDevelopment" type="xs:boolean"/>
            <xs:element minOccurs="0" name="SellerInformation_WhenIsTheZoningIssueToBeResolved" type="xs:date"/>
            <xs:element minOccurs="0" name="SellerInformation_WhichUtilitiesNeedToBeBroughtToTheSite" type="xs:string"/>
            <xs:element minOccurs="0" name="SetAsideElection_15_x0025_At40_x0025_AMI_x0028_DeepRentSkewing_x0029_" type="xs:boolean"/>
            <xs:element minOccurs="0" name="SetAsideElection_20_x0025_At50_x0025_AMI" type="xs:boolean"/>
            <xs:element minOccurs="0" name="SetAsideElection_25_x0025_At50_x0025_AMI_x0028_NYHOME_x0029_" type="xs:boolean"/>
            <xs:element minOccurs="0" name="SetAsideElection_25_x0025_At60_x0025_AMI_x0028_NYOnly_x0029_" type="xs:boolean"/>
            <xs:element minOccurs="0" name="SetAsideElection_40_x0025_At50_x0025_AMI_x0028_HOME_x0029_" type="xs:boolean"/>
            <xs:element minOccurs="0" name="SetAsideElection_40_x0025_At60_x0025_AMI" type="xs:boolean"/>
            <xs:element minOccurs="0" name="SetAsideElection_CustomFieldBitValue1" type="xs:boolean"/>
            <xs:element minOccurs="0" name="SetAsideElection_CustomFieldBitValue2" type="xs:boolean"/>
            <xs:element minOccurs="0" name="SetAsideElection_CustomFieldBitValue3" type="xs:boolean"/>
            <xs:element minOccurs="0" name="SetAsideElection_CustomFieldBitValue4" type="xs:boolean"/>
            <xs:element minOccurs="0" name="SetAsideElection_CustomFieldBitValue5" type="xs:boolean"/>
            <xs:element minOccurs="0" name="SetAsideElection_CustomFieldDateValue1" type="xs:date"/>
            <xs:element minOccurs="0" name="SetAsideElection_CustomFieldDateValue2" type="xs:date"/>
            <xs:element minOccurs="0" name="SetAsideElection_CustomFieldDateValue3" type="xs:date"/>
            <xs:element minOccurs="0" name="SetAsideElection_CustomFieldDateValue4" type="xs:date"/>
            <xs:element minOccurs="0" name="SetAsideElection_CustomFieldDateValue5" type="xs:date"/>
            <xs:element minOccurs="0" name="SetAsideElection_CustomFieldDecimalValue1" type="xs:decimal"/>
            <xs:element minOccurs="0" name="SetAsideElection_CustomFieldDecimalValue2" type="xs:decimal"/>
            <xs:element minOccurs="0" name="SetAsideElection_CustomFieldDecimalValue3" type="xs:decimal"/>
            <xs:element minOccurs="0" name="SetAsideElection_CustomFieldDecimalValue4" type="xs:decimal"/>
            <xs:element minOccurs="0" name="SetAsideElection_CustomFieldDecimalValue5" type="xs:decimal"/>
            <xs:element minOccurs="0" name="SetAsideElection_CustomFieldNumericValue1" type="xs:decimal"/>
            <xs:element minOccurs="0" name="SetAsideElection_CustomFieldNumericValue2" type="xs:decimal"/>
            <xs:element minOccurs="0" name="SetAsideElection_CustomFieldNumericValue3" type="xs:decimal"/>
            <xs:element minOccurs="0" name="SetAsideElection_CustomFieldNumericValue4" type="xs:decimal"/>
            <xs:element minOccurs="0" name="SetAsideElection_CustomFieldNumericValue5" type="xs:decimal"/>
            <xs:element minOccurs="0" name="SetAsideElection_CustomFieldTextValue1" type="xs:string"/>
            <xs:element minOccurs="0" name="SetAsideElection_CustomFieldTextValue10" type="xs:string"/>
            <xs:element minOccurs="0" name="SetAsideElection_CustomFieldTextValue11" type="xs:string"/>
            <xs:element minOccurs="0" name="SetAsideElection_CustomFieldTextValue12" type="xs:string"/>
            <xs:element minOccurs="0" name="SetAsideElection_CustomFieldTextValue13" type="xs:string"/>
            <xs:element minOccurs="0" name="SetAsideElection_CustomFieldTextValue14" type="xs:string"/>
            <xs:element minOccurs="0" name="SetAsideElection_CustomFieldTextValue15" type="xs:string"/>
            <xs:element minOccurs="0" name="SetAsideElection_CustomFieldTextValue2" type="xs:string"/>
            <xs:element minOccurs="0" name="SetAsideElection_CustomFieldTextValue3" type="xs:string"/>
            <xs:element minOccurs="0" name="SetAsideElection_CustomFieldTextValue4" type="xs:string"/>
            <xs:element minOccurs="0" name="SetAsideElection_CustomFieldTextValue5" type="xs:string"/>
            <xs:element minOccurs="0" name="SetAsideElection_CustomFieldTextValue6" type="xs:string"/>
            <xs:element minOccurs="0" name="SetAsideElection_CustomFieldTextValue7" type="xs:string"/>
            <xs:element minOccurs="0" name="SetAsideElection_CustomFieldTextValue8" type="xs:string"/>
            <xs:element minOccurs="0" name="SetAsideElection_CustomFieldTextValue9" type="xs:string"/>
            <xs:element minOccurs="0" name="SourcesOfFunds_CDBGGrant" type="xs:decimal"/>
            <xs:element minOccurs="0" name="SourcesOfFunds_CDBGLoan" type="xs:decimal"/>
            <xs:element minOccurs="0" name="SourcesOfFunds_CustomFieldBitValue1" type="xs:boolean"/>
            <xs:element minOccurs="0" name="SourcesOfFunds_CustomFieldBitValue2" type="xs:boolean"/>
            <xs:element minOccurs="0" name="SourcesOfFunds_CustomFieldBitValue3" type="xs:boolean"/>
            <xs:element minOccurs="0" name="SourcesOfFunds_CustomFieldBitValue4" type="xs:boolean"/>
            <xs:element minOccurs="0" name="SourcesOfFunds_CustomFieldBitValue5" type="xs:boolean"/>
            <xs:element minOccurs="0" name="SourcesOfFunds_CustomFieldDateValue1" type="xs:date"/>
            <xs:element minOccurs="0" name="SourcesOfFunds_CustomFieldDateValue2" type="xs:date"/>
            <xs:element minOccurs="0" name="SourcesOfFunds_CustomFieldDateValue3" type="xs:date"/>
            <xs:element minOccurs="0" name="SourcesOfFunds_CustomFieldDateValue4" type="xs:date"/>
            <xs:element minOccurs="0" name="SourcesOfFunds_CustomFieldDateValue5" type="xs:date"/>
            <xs:element minOccurs="0" name="SourcesOfFunds_CustomFieldDecimalValue1" type="xs:decimal"/>
            <xs:element minOccurs="0" name="SourcesOfFunds_CustomFieldDecimalValue2" type="xs:decimal"/>
            <xs:element minOccurs="0" name="SourcesOfFunds_CustomFieldDecimalValue3" type="xs:decimal"/>
            <xs:element minOccurs="0" name="SourcesOfFunds_CustomFieldDecimalValue4" type="xs:decimal"/>
            <xs:element minOccurs="0" name="SourcesOfFunds_CustomFieldDecimalValue5" type="xs:decimal"/>
            <xs:element minOccurs="0" name="SourcesOfFunds_CustomFieldNumericValue1" type="xs:decimal"/>
            <xs:element minOccurs="0" name="SourcesOfFunds_CustomFieldNumericValue2" type="xs:decimal"/>
            <xs:element minOccurs="0" name="SourcesOfFunds_CustomFieldNumericValue3" type="xs:decimal"/>
            <xs:element minOccurs="0" name="SourcesOfFunds_CustomFieldNumericValue4" type="xs:decimal"/>
            <xs:element minOccurs="0" name="SourcesOfFunds_CustomFieldNumericValue5" type="xs:decimal"/>
            <xs:element minOccurs="0" name="SourcesOfFunds_CustomFieldTextValue1" type="xs:string"/>
            <xs:element minOccurs="0" name="SourcesOfFunds_CustomFieldTextValue10" type="xs:string"/>
            <xs:element minOccurs="0" name="SourcesOfFunds_CustomFieldTextValue11" type="xs:string"/>
            <xs:element minOccurs="0" name="SourcesOfFunds_CustomFieldTextValue12" type="xs:string"/>
            <xs:element minOccurs="0" name="SourcesOfFunds_CustomFieldTextValue13" type="xs:string"/>
            <xs:element minOccurs="0" name="SourcesOfFunds_CustomFieldTextValue14" type="xs:string"/>
            <xs:element minOccurs="0" name="SourcesOfFunds_CustomFieldTextValue15" type="xs:string"/>
            <xs:element minOccurs="0" name="SourcesOfFunds_CustomFieldTextValue2" type="xs:string"/>
            <xs:element minOccurs="0" name="SourcesOfFunds_CustomFieldTextValue3" type="xs:string"/>
            <xs:element minOccurs="0" name="SourcesOfFunds_CustomFieldTextValue4" type="xs:string"/>
            <xs:element minOccurs="0" name="SourcesOfFunds_CustomFieldTextValue5" type="xs:string"/>
            <xs:element minOccurs="0" name="SourcesOfFunds_CustomFieldTextValue6" type="xs:string"/>
            <xs:element minOccurs="0" name="SourcesOfFunds_CustomFieldTextValue7" type="xs:string"/>
            <xs:element minOccurs="0" name="SourcesOfFunds_CustomFieldTextValue8" type="xs:string"/>
            <xs:element minOccurs="0" name="SourcesOfFunds_CustomFieldTextValue9" type="xs:string"/>
            <xs:element minOccurs="0" name="SourcesOfFunds_HOMELoand" type="xs:decimal"/>
            <xs:element minOccurs="0" name="SourcesOfFunds_HousingTrustFundLoan" type="xs:decimal"/>
            <xs:element minOccurs="0" name="SourcesOfFunds_RD515_x0020_514_x0020_516_x0020_538Loan" type="xs:decimal"/>
            <xs:element minOccurs="0" name="SourcesOfFunds_TaxableBond" type="xs:decimal"/>
            <xs:element minOccurs="0" name="SourcesOfFunds_TaxExemptBond" type="xs:decimal"/>
            <xs:element minOccurs="0" name="Syndicator_ContactID" type="xs:int"/>
            <xs:element minOccurs="0" name="Syndicator_CustomFieldBitValue1" type="xs:boolean"/>
            <xs:element minOccurs="0" name="Syndicator_CustomFieldBitValue2" type="xs:boolean"/>
            <xs:element minOccurs="0" name="Syndicator_CustomFieldBitValue3" type="xs:boolean"/>
            <xs:element minOccurs="0" name="Syndicator_CustomFieldBitValue4" type="xs:boolean"/>
            <xs:element minOccurs="0" name="Syndicator_CustomFieldBitValue5" type="xs:boolean"/>
            <xs:element minOccurs="0" name="Syndicator_CustomFieldDateValue1" type="xs:date"/>
            <xs:element minOccurs="0" name="Syndicator_CustomFieldDateValue2" type="xs:date"/>
            <xs:element minOccurs="0" name="Syndicator_CustomFieldDateValue3" type="xs:date"/>
            <xs:element minOccurs="0" name="Syndicator_CustomFieldDateValue4" type="xs:date"/>
            <xs:element minOccurs="0" name="Syndicator_CustomFieldDateValue5" type="xs:date"/>
            <xs:element minOccurs="0" name="Syndicator_CustomFieldDecimalValue1" type="xs:decimal"/>
            <xs:element minOccurs="0" name="Syndicator_CustomFieldDecimalValue2" type="xs:decimal"/>
            <xs:element minOccurs="0" name="Syndicator_CustomFieldDecimalValue3" type="xs:decimal"/>
            <xs:element minOccurs="0" name="Syndicator_CustomFieldDecimalValue4" type="xs:decimal"/>
            <xs:element minOccurs="0" name="Syndicator_CustomFieldDecimalValue5" type="xs:decimal"/>
            <xs:element minOccurs="0" name="Syndicator_CustomFieldNumericValue1" type="xs:decimal"/>
            <xs:element minOccurs="0" name="Syndicator_CustomFieldNumericValue2" type="xs:decimal"/>
            <xs:element minOccurs="0" name="Syndicator_CustomFieldNumericValue3" type="xs:decimal"/>
            <xs:element minOccurs="0" name="Syndicator_CustomFieldNumericValue4" type="xs:decimal"/>
            <xs:element minOccurs="0" name="Syndicator_CustomFieldNumericValue5" type="xs:decimal"/>
            <xs:element minOccurs="0" name="Syndicator_CustomFieldTextValue1" type="xs:string"/>
            <xs:element minOccurs="0" name="Syndicator_CustomFieldTextValue10" type="xs:string"/>
            <xs:element minOccurs="0" name="Syndicator_CustomFieldTextValue11" type="xs:string"/>
            <xs:element minOccurs="0" name="Syndicator_CustomFieldTextValue12" type="xs:string"/>
            <xs:element minOccurs="0" name="Syndicator_CustomFieldTextValue13" type="xs:string"/>
            <xs:element minOccurs="0" name="Syndicator_CustomFieldTextValue14" type="xs:string"/>
            <xs:element minOccurs="0" name="Syndicator_CustomFieldTextValue15" type="xs:string"/>
            <xs:element minOccurs="0" name="Syndicator_CustomFieldTextValue2" type="xs:string"/>
            <xs:element minOccurs="0" name="Syndicator_CustomFieldTextValue3" type="xs:string"/>
            <xs:element minOccurs="0" name="Syndicator_CustomFieldTextValue4" type="xs:string"/>
            <xs:element minOccurs="0" name="Syndicator_CustomFieldTextValue5" type="xs:string"/>
            <xs:element minOccurs="0" name="Syndicator_CustomFieldTextValue6" type="xs:string"/>
            <xs:element minOccurs="0" name="Syndicator_CustomFieldTextValue7" type="xs:string"/>
            <xs:element minOccurs="0" name="Syndicator_CustomFieldTextValue8" type="xs:string"/>
            <xs:element minOccurs="0" name="Syndicator_CustomFieldTextValue9" type="xs:string"/>
            <xs:element minOccurs="0" name="Syndicator_EntityContactID" type="xs:int"/>
            <xs:element minOccurs="0" name="TargetedUnitPopulation_CustomFieldBitValue1_Item1" type="xs:boolean"/>
            <xs:element minOccurs="0" name="TargetedUnitPopulation_CustomFieldBitValue1_Item2" type="xs:boolean"/>
            <xs:element minOccurs="0" name="TargetedUnitPopulation_CustomFieldBitValue1_Item3" type="xs:boolean"/>
            <xs:element minOccurs="0" name="TargetedUnitPopulation_CustomFieldBitValue1_Item4" type="xs:boolean"/>
            <xs:element minOccurs="0" name="TargetedUnitPopulation_CustomFieldBitValue1_Item5" type="xs:boolean"/>
            <xs:element minOccurs="0" name="TargetedUnitPopulation_CustomFieldBitValue1_Item6" type="xs:boolean"/>
            <xs:element minOccurs="0" name="TargetedUnitPopulation_CustomFieldBitValue1_Item7" type="xs:boolean"/>
            <xs:element minOccurs="0" name="TargetedUnitPopulation_CustomFieldBitValue1_Item8" type="xs:boolean"/>
            <xs:element minOccurs="0" name="TargetedUnitPopulation_CustomFieldBitValue1_Item9" type="xs:boolean"/>
            <xs:element minOccurs="0" name="TargetedUnitPopulation_CustomFieldBitValue1_Item10" type="xs:boolean"/>
            <xs:element minOccurs="0" name="TargetedUnitPopulation_CustomFieldBitValue2_Item1" type="xs:boolean"/>
            <xs:element minOccurs="0" name="TargetedUnitPopulation_CustomFieldBitValue2_Item2" type="xs:boolean"/>
            <xs:element minOccurs="0" name="TargetedUnitPopulation_CustomFieldBitValue2_Item3" type="xs:boolean"/>
            <xs:element minOccurs="0" name="TargetedUnitPopulation_CustomFieldBitValue2_Item4" type="xs:boolean"/>
            <xs:element minOccurs="0" name="TargetedUnitPopulation_CustomFieldBitValue2_Item5" type="xs:boolean"/>
            <xs:element minOccurs="0" name="TargetedUnitPopulation_CustomFieldBitValue2_Item6" type="xs:boolean"/>
            <xs:element minOccurs="0" name="TargetedUnitPopulation_CustomFieldBitValue2_Item7" type="xs:boolean"/>
            <xs:element minOccurs="0" name="TargetedUnitPopulation_CustomFieldBitValue2_Item8" type="xs:boolean"/>
            <xs:element minOccurs="0" name="TargetedUnitPopulation_CustomFieldBitValue2_Item9" type="xs:boolean"/>
            <xs:element minOccurs="0" name="TargetedUnitPopulation_CustomFieldBitValue2_Item10" type="xs:boolean"/>
            <xs:element minOccurs="0" name="TargetedUnitPopulation_CustomFieldBitValue3_Item1" type="xs:boolean"/>
            <xs:element minOccurs="0" name="TargetedUnitPopulation_CustomFieldBitValue3_Item2" type="xs:boolean"/>
            <xs:element minOccurs="0" name="TargetedUnitPopulation_CustomFieldBitValue3_Item3" type="xs:boolean"/>
            <xs:element minOccurs="0" name="TargetedUnitPopulation_CustomFieldBitValue3_Item4" type="xs:boolean"/>
            <xs:element minOccurs="0" name="TargetedUnitPopulation_CustomFieldBitValue3_Item5" type="xs:boolean"/>
            <xs:element minOccurs="0" name="TargetedUnitPopulation_CustomFieldBitValue3_Item6" type="xs:boolean"/>
            <xs:element minOccurs="0" name="TargetedUnitPopulation_CustomFieldBitValue3_Item7" type="xs:boolean"/>
            <xs:element minOccurs="0" name="TargetedUnitPopulation_CustomFieldBitValue3_Item8" type="xs:boolean"/>
            <xs:element minOccurs="0" name="TargetedUnitPopulation_CustomFieldBitValue3_Item9" type="xs:boolean"/>
            <xs:element minOccurs="0" name="TargetedUnitPopulation_CustomFieldBitValue3_Item10" type="xs:boolean"/>
            <xs:element minOccurs="0" name="TargetedUnitPopulation_CustomFieldBitValue4_Item1" type="xs:boolean"/>
            <xs:element minOccurs="0" name="TargetedUnitPopulation_CustomFieldBitValue4_Item2" type="xs:boolean"/>
            <xs:element minOccurs="0" name="TargetedUnitPopulation_CustomFieldBitValue4_Item3" type="xs:boolean"/>
            <xs:element minOccurs="0" name="TargetedUnitPopulation_CustomFieldBitValue4_Item4" type="xs:boolean"/>
            <xs:element minOccurs="0" name="TargetedUnitPopulation_CustomFieldBitValue4_Item5" type="xs:boolean"/>
            <xs:element minOccurs="0" name="TargetedUnitPopulation_CustomFieldBitValue4_Item6" type="xs:boolean"/>
            <xs:element minOccurs="0" name="TargetedUnitPopulation_CustomFieldBitValue4_Item7" type="xs:boolean"/>
            <xs:element minOccurs="0" name="TargetedUnitPopulation_CustomFieldBitValue4_Item8" type="xs:boolean"/>
            <xs:element minOccurs="0" name="TargetedUnitPopulation_CustomFieldBitValue4_Item9" type="xs:boolean"/>
            <xs:element minOccurs="0" name="TargetedUnitPopulation_CustomFieldBitValue4_Item10" type="xs:boolean"/>
            <xs:element minOccurs="0" name="TargetedUnitPopulation_CustomFieldBitValue5_Item1" type="xs:boolean"/>
            <xs:element minOccurs="0" name="TargetedUnitPopulation_CustomFieldBitValue5_Item2" type="xs:boolean"/>
            <xs:element minOccurs="0" name="TargetedUnitPopulation_CustomFieldBitValue5_Item3" type="xs:boolean"/>
            <xs:element minOccurs="0" name="TargetedUnitPopulation_CustomFieldBitValue5_Item4" type="xs:boolean"/>
            <xs:element minOccurs="0" name="TargetedUnitPopulation_CustomFieldBitValue5_Item5" type="xs:boolean"/>
            <xs:element minOccurs="0" name="TargetedUnitPopulation_CustomFieldBitValue5_Item6" type="xs:boolean"/>
            <xs:element minOccurs="0" name="TargetedUnitPopulation_CustomFieldBitValue5_Item7" type="xs:boolean"/>
            <xs:element minOccurs="0" name="TargetedUnitPopulation_CustomFieldBitValue5_Item8" type="xs:boolean"/>
            <xs:element minOccurs="0" name="TargetedUnitPopulation_CustomFieldBitValue5_Item9" type="xs:boolean"/>
            <xs:element minOccurs="0" name="TargetedUnitPopulation_CustomFieldBitValue5_Item10" type="xs:boolean"/>
            <xs:element minOccurs="0" name="TargetedUnitPopulation_CustomFieldDateValue1_Item1" type="xs:date"/>
            <xs:element minOccurs="0" name="TargetedUnitPopulation_CustomFieldDateValue1_Item2" type="xs:date"/>
            <xs:element minOccurs="0" name="TargetedUnitPopulation_CustomFieldDateValue1_Item3" type="xs:date"/>
            <xs:element minOccurs="0" name="TargetedUnitPopulation_CustomFieldDateValue1_Item4" type="xs:date"/>
            <xs:element minOccurs="0" name="TargetedUnitPopulation_CustomFieldDateValue1_Item5" type="xs:date"/>
            <xs:element minOccurs="0" name="TargetedUnitPopulation_CustomFieldDateValue1_Item6" type="xs:date"/>
            <xs:element minOccurs="0" name="TargetedUnitPopulation_CustomFieldDateValue1_Item7" type="xs:date"/>
            <xs:element minOccurs="0" name="TargetedUnitPopulation_CustomFieldDateValue1_Item8" type="xs:date"/>
            <xs:element minOccurs="0" name="TargetedUnitPopulation_CustomFieldDateValue1_Item9" type="xs:date"/>
            <xs:element minOccurs="0" name="TargetedUnitPopulation_CustomFieldDateValue1_Item10" type="xs:date"/>
            <xs:element minOccurs="0" name="TargetedUnitPopulation_CustomFieldDateValue2_Item1" type="xs:date"/>
            <xs:element minOccurs="0" name="TargetedUnitPopulation_CustomFieldDateValue2_Item2" type="xs:date"/>
            <xs:element minOccurs="0" name="TargetedUnitPopulation_CustomFieldDateValue2_Item3" type="xs:date"/>
            <xs:element minOccurs="0" name="TargetedUnitPopulation_CustomFieldDateValue2_Item4" type="xs:date"/>
            <xs:element minOccurs="0" name="TargetedUnitPopulation_CustomFieldDateValue2_Item5" type="xs:date"/>
            <xs:element minOccurs="0" name="TargetedUnitPopulation_CustomFieldDateValue2_Item6" type="xs:date"/>
            <xs:element minOccurs="0" name="TargetedUnitPopulation_CustomFieldDateValue2_Item7" type="xs:date"/>
            <xs:element minOccurs="0" name="TargetedUnitPopulation_CustomFieldDateValue2_Item8" type="xs:date"/>
            <xs:element minOccurs="0" name="TargetedUnitPopulation_CustomFieldDateValue2_Item9" type="xs:date"/>
            <xs:element minOccurs="0" name="TargetedUnitPopulation_CustomFieldDateValue2_Item10" type="xs:date"/>
            <xs:element minOccurs="0" name="TargetedUnitPopulation_CustomFieldDateValue3_Item1" type="xs:date"/>
            <xs:element minOccurs="0" name="TargetedUnitPopulation_CustomFieldDateValue3_Item2" type="xs:date"/>
            <xs:element minOccurs="0" name="TargetedUnitPopulation_CustomFieldDateValue3_Item3" type="xs:date"/>
            <xs:element minOccurs="0" name="TargetedUnitPopulation_CustomFieldDateValue3_Item4" type="xs:date"/>
            <xs:element minOccurs="0" name="TargetedUnitPopulation_CustomFieldDateValue3_Item5" type="xs:date"/>
            <xs:element minOccurs="0" name="TargetedUnitPopulation_CustomFieldDateValue3_Item6" type="xs:date"/>
            <xs:element minOccurs="0" name="TargetedUnitPopulation_CustomFieldDateValue3_Item7" type="xs:date"/>
            <xs:element minOccurs="0" name="TargetedUnitPopulation_CustomFieldDateValue3_Item8" type="xs:date"/>
            <xs:element minOccurs="0" name="TargetedUnitPopulation_CustomFieldDateValue3_Item9" type="xs:date"/>
            <xs:element minOccurs="0" name="TargetedUnitPopulation_CustomFieldDateValue3_Item10" type="xs:date"/>
            <xs:element minOccurs="0" name="TargetedUnitPopulation_CustomFieldDateValue4_Item1" type="xs:date"/>
            <xs:element minOccurs="0" name="TargetedUnitPopulation_CustomFieldDateValue4_Item2" type="xs:date"/>
            <xs:element minOccurs="0" name="TargetedUnitPopulation_CustomFieldDateValue4_Item3" type="xs:date"/>
            <xs:element minOccurs="0" name="TargetedUnitPopulation_CustomFieldDateValue4_Item4" type="xs:date"/>
            <xs:element minOccurs="0" name="TargetedUnitPopulation_CustomFieldDateValue4_Item5" type="xs:date"/>
            <xs:element minOccurs="0" name="TargetedUnitPopulation_CustomFieldDateValue4_Item6" type="xs:date"/>
            <xs:element minOccurs="0" name="TargetedUnitPopulation_CustomFieldDateValue4_Item7" type="xs:date"/>
            <xs:element minOccurs="0" name="TargetedUnitPopulation_CustomFieldDateValue4_Item8" type="xs:date"/>
            <xs:element minOccurs="0" name="TargetedUnitPopulation_CustomFieldDateValue4_Item9" type="xs:date"/>
            <xs:element minOccurs="0" name="TargetedUnitPopulation_CustomFieldDateValue4_Item10" type="xs:date"/>
            <xs:element minOccurs="0" name="TargetedUnitPopulation_CustomFieldDateValue5_Item1" type="xs:date"/>
            <xs:element minOccurs="0" name="TargetedUnitPopulation_CustomFieldDateValue5_Item2" type="xs:date"/>
            <xs:element minOccurs="0" name="TargetedUnitPopulation_CustomFieldDateValue5_Item3" type="xs:date"/>
            <xs:element minOccurs="0" name="TargetedUnitPopulation_CustomFieldDateValue5_Item4" type="xs:date"/>
            <xs:element minOccurs="0" name="TargetedUnitPopulation_CustomFieldDateValue5_Item5" type="xs:date"/>
            <xs:element minOccurs="0" name="TargetedUnitPopulation_CustomFieldDateValue5_Item6" type="xs:date"/>
            <xs:element minOccurs="0" name="TargetedUnitPopulation_CustomFieldDateValue5_Item7" type="xs:date"/>
            <xs:element minOccurs="0" name="TargetedUnitPopulation_CustomFieldDateValue5_Item8" type="xs:date"/>
            <xs:element minOccurs="0" name="TargetedUnitPopulation_CustomFieldDateValue5_Item9" type="xs:date"/>
            <xs:element minOccurs="0" name="TargetedUnitPopulation_CustomFieldDateValue5_Item10" type="xs:date"/>
            <xs:element minOccurs="0" name="TargetedUnitPopulation_CustomFieldDecimalValue1_Item1" type="xs:decimal"/>
            <xs:element minOccurs="0" name="TargetedUnitPopulation_CustomFieldDecimalValue1_Item2" type="xs:decimal"/>
            <xs:element minOccurs="0" name="TargetedUnitPopulation_CustomFieldDecimalValue1_Item3" type="xs:decimal"/>
            <xs:element minOccurs="0" name="TargetedUnitPopulation_CustomFieldDecimalValue1_Item4" type="xs:decimal"/>
            <xs:element minOccurs="0" name="TargetedUnitPopulation_CustomFieldDecimalValue1_Item5" type="xs:decimal"/>
            <xs:element minOccurs="0" name="TargetedUnitPopulation_CustomFieldDecimalValue1_Item6" type="xs:decimal"/>
            <xs:element minOccurs="0" name="TargetedUnitPopulation_CustomFieldDecimalValue1_Item7" type="xs:decimal"/>
            <xs:element minOccurs="0" name="TargetedUnitPopulation_CustomFieldDecimalValue1_Item8" type="xs:decimal"/>
            <xs:element minOccurs="0" name="TargetedUnitPopulation_CustomFieldDecimalValue1_Item9" type="xs:decimal"/>
            <xs:element minOccurs="0" name="TargetedUnitPopulation_CustomFieldDecimalValue1_Item10" type="xs:decimal"/>
            <xs:element minOccurs="0" name="TargetedUnitPopulation_CustomFieldDecimalValue2_Item1" type="xs:decimal"/>
            <xs:element minOccurs="0" name="TargetedUnitPopulation_CustomFieldDecimalValue2_Item2" type="xs:decimal"/>
            <xs:element minOccurs="0" name="TargetedUnitPopulation_CustomFieldDecimalValue2_Item3" type="xs:decimal"/>
            <xs:element minOccurs="0" name="TargetedUnitPopulation_CustomFieldDecimalValue2_Item4" type="xs:decimal"/>
            <xs:element minOccurs="0" name="TargetedUnitPopulation_CustomFieldDecimalValue2_Item5" type="xs:decimal"/>
            <xs:element minOccurs="0" name="TargetedUnitPopulation_CustomFieldDecimalValue2_Item6" type="xs:decimal"/>
            <xs:element minOccurs="0" name="TargetedUnitPopulation_CustomFieldDecimalValue2_Item7" type="xs:decimal"/>
            <xs:element minOccurs="0" name="TargetedUnitPopulation_CustomFieldDecimalValue2_Item8" type="xs:decimal"/>
            <xs:element minOccurs="0" name="TargetedUnitPopulation_CustomFieldDecimalValue2_Item9" type="xs:decimal"/>
            <xs:element minOccurs="0" name="TargetedUnitPopulation_CustomFieldDecimalValue2_Item10" type="xs:decimal"/>
            <xs:element minOccurs="0" name="TargetedUnitPopulation_CustomFieldDecimalValue3_Item1" type="xs:decimal"/>
            <xs:element minOccurs="0" name="TargetedUnitPopulation_CustomFieldDecimalValue3_Item2" type="xs:decimal"/>
            <xs:element minOccurs="0" name="TargetedUnitPopulation_CustomFieldDecimalValue3_Item3" type="xs:decimal"/>
            <xs:element minOccurs="0" name="TargetedUnitPopulation_CustomFieldDecimalValue3_Item4" type="xs:decimal"/>
            <xs:element minOccurs="0" name="TargetedUnitPopulation_CustomFieldDecimalValue3_Item5" type="xs:decimal"/>
            <xs:element minOccurs="0" name="TargetedUnitPopulation_CustomFieldDecimalValue3_Item6" type="xs:decimal"/>
            <xs:element minOccurs="0" name="TargetedUnitPopulation_CustomFieldDecimalValue3_Item7" type="xs:decimal"/>
            <xs:element minOccurs="0" name="TargetedUnitPopulation_CustomFieldDecimalValue3_Item8" type="xs:decimal"/>
            <xs:element minOccurs="0" name="TargetedUnitPopulation_CustomFieldDecimalValue3_Item9" type="xs:decimal"/>
            <xs:element minOccurs="0" name="TargetedUnitPopulation_CustomFieldDecimalValue3_Item10" type="xs:decimal"/>
            <xs:element minOccurs="0" name="TargetedUnitPopulation_CustomFieldDecimalValue4_Item1" type="xs:decimal"/>
            <xs:element minOccurs="0" name="TargetedUnitPopulation_CustomFieldDecimalValue4_Item2" type="xs:decimal"/>
            <xs:element minOccurs="0" name="TargetedUnitPopulation_CustomFieldDecimalValue4_Item3" type="xs:decimal"/>
            <xs:element minOccurs="0" name="TargetedUnitPopulation_CustomFieldDecimalValue4_Item4" type="xs:decimal"/>
            <xs:element minOccurs="0" name="TargetedUnitPopulation_CustomFieldDecimalValue4_Item5" type="xs:decimal"/>
            <xs:element minOccurs="0" name="TargetedUnitPopulation_CustomFieldDecimalValue4_Item6" type="xs:decimal"/>
            <xs:element minOccurs="0" name="TargetedUnitPopulation_CustomFieldDecimalValue4_Item7" type="xs:decimal"/>
            <xs:element minOccurs="0" name="TargetedUnitPopulation_CustomFieldDecimalValue4_Item8" type="xs:decimal"/>
            <xs:element minOccurs="0" name="TargetedUnitPopulation_CustomFieldDecimalValue4_Item9" type="xs:decimal"/>
            <xs:element minOccurs="0" name="TargetedUnitPopulation_CustomFieldDecimalValue4_Item10" type="xs:decimal"/>
            <xs:element minOccurs="0" name="TargetedUnitPopulation_CustomFieldDecimalValue5_Item1" type="xs:decimal"/>
            <xs:element minOccurs="0" name="TargetedUnitPopulation_CustomFieldDecimalValue5_Item2" type="xs:decimal"/>
            <xs:element minOccurs="0" name="TargetedUnitPopulation_CustomFieldDecimalValue5_Item3" type="xs:decimal"/>
            <xs:element minOccurs="0" name="TargetedUnitPopulation_CustomFieldDecimalValue5_Item4" type="xs:decimal"/>
            <xs:element minOccurs="0" name="TargetedUnitPopulation_CustomFieldDecimalValue5_Item5" type="xs:decimal"/>
            <xs:element minOccurs="0" name="TargetedUnitPopulation_CustomFieldDecimalValue5_Item6" type="xs:decimal"/>
            <xs:element minOccurs="0" name="TargetedUnitPopulation_CustomFieldDecimalValue5_Item7" type="xs:decimal"/>
            <xs:element minOccurs="0" name="TargetedUnitPopulation_CustomFieldDecimalValue5_Item8" type="xs:decimal"/>
            <xs:element minOccurs="0" name="TargetedUnitPopulation_CustomFieldDecimalValue5_Item9" type="xs:decimal"/>
            <xs:element minOccurs="0" name="TargetedUnitPopulation_CustomFieldDecimalValue5_Item10" type="xs:decimal"/>
            <xs:element minOccurs="0" name="TargetedUnitPopulation_CustomFieldNumericValue1_Item1" type="xs:decimal"/>
            <xs:element minOccurs="0" name="TargetedUnitPopulation_CustomFieldNumericValue1_Item2" type="xs:decimal"/>
            <xs:element minOccurs="0" name="TargetedUnitPopulation_CustomFieldNumericValue1_Item3" type="xs:decimal"/>
            <xs:element minOccurs="0" name="TargetedUnitPopulation_CustomFieldNumericValue1_Item4" type="xs:decimal"/>
            <xs:element minOccurs="0" name="TargetedUnitPopulation_CustomFieldNumericValue1_Item5" type="xs:decimal"/>
            <xs:element minOccurs="0" name="TargetedUnitPopulation_CustomFieldNumericValue1_Item6" type="xs:decimal"/>
            <xs:element minOccurs="0" name="TargetedUnitPopulation_CustomFieldNumericValue1_Item7" type="xs:decimal"/>
            <xs:element minOccurs="0" name="TargetedUnitPopulation_CustomFieldNumericValue1_Item8" type="xs:decimal"/>
            <xs:element minOccurs="0" name="TargetedUnitPopulation_CustomFieldNumericValue1_Item9" type="xs:decimal"/>
            <xs:element minOccurs="0" name="TargetedUnitPopulation_CustomFieldNumericValue1_Item10" type="xs:decimal"/>
            <xs:element minOccurs="0" name="TargetedUnitPopulation_CustomFieldNumericValue2_Item1" type="xs:decimal"/>
            <xs:element minOccurs="0" name="TargetedUnitPopulation_CustomFieldNumericValue2_Item2" type="xs:decimal"/>
            <xs:element minOccurs="0" name="TargetedUnitPopulation_CustomFieldNumericValue2_Item3" type="xs:decimal"/>
            <xs:element minOccurs="0" name="TargetedUnitPopulation_CustomFieldNumericValue2_Item4" type="xs:decimal"/>
            <xs:element minOccurs="0" name="TargetedUnitPopulation_CustomFieldNumericValue2_Item5" type="xs:decimal"/>
            <xs:element minOccurs="0" name="TargetedUnitPopulation_CustomFieldNumericValue2_Item6" type="xs:decimal"/>
            <xs:element minOccurs="0" name="TargetedUnitPopulation_CustomFieldNumericValue2_Item7" type="xs:decimal"/>
            <xs:element minOccurs="0" name="TargetedUnitPopulation_CustomFieldNumericValue2_Item8" type="xs:decimal"/>
            <xs:element minOccurs="0" name="TargetedUnitPopulation_CustomFieldNumericValue2_Item9" type="xs:decimal"/>
            <xs:element minOccurs="0" name="TargetedUnitPopulation_CustomFieldNumericValue2_Item10" type="xs:decimal"/>
            <xs:element minOccurs="0" name="TargetedUnitPopulation_CustomFieldNumericValue3_Item1" type="xs:decimal"/>
            <xs:element minOccurs="0" name="TargetedUnitPopulation_CustomFieldNumericValue3_Item2" type="xs:decimal"/>
            <xs:element minOccurs="0" name="TargetedUnitPopulation_CustomFieldNumericValue3_Item3" type="xs:decimal"/>
            <xs:element minOccurs="0" name="TargetedUnitPopulation_CustomFieldNumericValue3_Item4" type="xs:decimal"/>
            <xs:element minOccurs="0" name="TargetedUnitPopulation_CustomFieldNumericValue3_Item5" type="xs:decimal"/>
            <xs:element minOccurs="0" name="TargetedUnitPopulation_CustomFieldNumericValue3_Item6" type="xs:decimal"/>
            <xs:element minOccurs="0" name="TargetedUnitPopulation_CustomFieldNumericValue3_Item7" type="xs:decimal"/>
            <xs:element minOccurs="0" name="TargetedUnitPopulation_CustomFieldNumericValue3_Item8" type="xs:decimal"/>
            <xs:element minOccurs="0" name="TargetedUnitPopulation_CustomFieldNumericValue3_Item9" type="xs:decimal"/>
            <xs:element minOccurs="0" name="TargetedUnitPopulation_CustomFieldNumericValue3_Item10" type="xs:decimal"/>
            <xs:element minOccurs="0" name="TargetedUnitPopulation_CustomFieldNumericValue4_Item1" type="xs:decimal"/>
            <xs:element minOccurs="0" name="TargetedUnitPopulation_CustomFieldNumericValue4_Item2" type="xs:decimal"/>
            <xs:element minOccurs="0" name="TargetedUnitPopulation_CustomFieldNumericValue4_Item3" type="xs:decimal"/>
            <xs:element minOccurs="0" name="TargetedUnitPopulation_CustomFieldNumericValue4_Item4" type="xs:decimal"/>
            <xs:element minOccurs="0" name="TargetedUnitPopulation_CustomFieldNumericValue4_Item5" type="xs:decimal"/>
            <xs:element minOccurs="0" name="TargetedUnitPopulation_CustomFieldNumericValue4_Item6" type="xs:decimal"/>
            <xs:element minOccurs="0" name="TargetedUnitPopulation_CustomFieldNumericValue4_Item7" type="xs:decimal"/>
            <xs:element minOccurs="0" name="TargetedUnitPopulation_CustomFieldNumericValue4_Item8" type="xs:decimal"/>
            <xs:element minOccurs="0" name="TargetedUnitPopulation_CustomFieldNumericValue4_Item9" type="xs:decimal"/>
            <xs:element minOccurs="0" name="TargetedUnitPopulation_CustomFieldNumericValue4_Item10" type="xs:decimal"/>
            <xs:element minOccurs="0" name="TargetedUnitPopulation_CustomFieldNumericValue5_Item1" type="xs:decimal"/>
            <xs:element minOccurs="0" name="TargetedUnitPopulation_CustomFieldNumericValue5_Item2" type="xs:decimal"/>
            <xs:element minOccurs="0" name="TargetedUnitPopulation_CustomFieldNumericValue5_Item3" type="xs:decimal"/>
            <xs:element minOccurs="0" name="TargetedUnitPopulation_CustomFieldNumericValue5_Item4" type="xs:decimal"/>
            <xs:element minOccurs="0" name="TargetedUnitPopulation_CustomFieldNumericValue5_Item5" type="xs:decimal"/>
            <xs:element minOccurs="0" name="TargetedUnitPopulation_CustomFieldNumericValue5_Item6" type="xs:decimal"/>
            <xs:element minOccurs="0" name="TargetedUnitPopulation_CustomFieldNumericValue5_Item7" type="xs:decimal"/>
            <xs:element minOccurs="0" name="TargetedUnitPopulation_CustomFieldNumericValue5_Item8" type="xs:decimal"/>
            <xs:element minOccurs="0" name="TargetedUnitPopulation_CustomFieldNumericValue5_Item9" type="xs:decimal"/>
            <xs:element minOccurs="0" name="TargetedUnitPopulation_CustomFieldNumericValue5_Item10" type="xs:decimal"/>
            <xs:element minOccurs="0" name="TargetedUnitPopulation_CustomFieldTextValue1_Item1" type="xs:string"/>
            <xs:element minOccurs="0" name="TargetedUnitPopulation_CustomFieldTextValue1_Item2" type="xs:string"/>
            <xs:element minOccurs="0" name="TargetedUnitPopulation_CustomFieldTextValue1_Item3" type="xs:string"/>
            <xs:element minOccurs="0" name="TargetedUnitPopulation_CustomFieldTextValue1_Item4" type="xs:string"/>
            <xs:element minOccurs="0" name="TargetedUnitPopulation_CustomFieldTextValue1_Item5" type="xs:string"/>
            <xs:element minOccurs="0" name="TargetedUnitPopulation_CustomFieldTextValue1_Item6" type="xs:string"/>
            <xs:element minOccurs="0" name="TargetedUnitPopulation_CustomFieldTextValue1_Item7" type="xs:string"/>
            <xs:element minOccurs="0" name="TargetedUnitPopulation_CustomFieldTextValue1_Item8" type="xs:string"/>
            <xs:element minOccurs="0" name="TargetedUnitPopulation_CustomFieldTextValue1_Item9" type="xs:string"/>
            <xs:element minOccurs="0" name="TargetedUnitPopulation_CustomFieldTextValue1_Item10" type="xs:string"/>
            <xs:element minOccurs="0" name="TargetedUnitPopulation_CustomFieldTextValue10_Item1" type="xs:string"/>
            <xs:element minOccurs="0" name="TargetedUnitPopulation_CustomFieldTextValue10_Item2" type="xs:string"/>
            <xs:element minOccurs="0" name="TargetedUnitPopulation_CustomFieldTextValue10_Item3" type="xs:string"/>
            <xs:element minOccurs="0" name="TargetedUnitPopulation_CustomFieldTextValue10_Item4" type="xs:string"/>
            <xs:element minOccurs="0" name="TargetedUnitPopulation_CustomFieldTextValue10_Item5" type="xs:string"/>
            <xs:element minOccurs="0" name="TargetedUnitPopulation_CustomFieldTextValue10_Item6" type="xs:string"/>
            <xs:element minOccurs="0" name="TargetedUnitPopulation_CustomFieldTextValue10_Item7" type="xs:string"/>
            <xs:element minOccurs="0" name="TargetedUnitPopulation_CustomFieldTextValue10_Item8" type="xs:string"/>
            <xs:element minOccurs="0" name="TargetedUnitPopulation_CustomFieldTextValue10_Item9" type="xs:string"/>
            <xs:element minOccurs="0" name="TargetedUnitPopulation_CustomFieldTextValue10_Item10" type="xs:string"/>
            <xs:element minOccurs="0" name="TargetedUnitPopulation_CustomFieldTextValue11_Item1" type="xs:string"/>
            <xs:element minOccurs="0" name="TargetedUnitPopulation_CustomFieldTextValue11_Item2" type="xs:string"/>
            <xs:element minOccurs="0" name="TargetedUnitPopulation_CustomFieldTextValue11_Item3" type="xs:string"/>
            <xs:element minOccurs="0" name="TargetedUnitPopulation_CustomFieldTextValue11_Item4" type="xs:string"/>
            <xs:element minOccurs="0" name="TargetedUnitPopulation_CustomFieldTextValue11_Item5" type="xs:string"/>
            <xs:element minOccurs="0" name="TargetedUnitPopulation_CustomFieldTextValue11_Item6" type="xs:string"/>
            <xs:element minOccurs="0" name="TargetedUnitPopulation_CustomFieldTextValue11_Item7" type="xs:string"/>
            <xs:element minOccurs="0" name="TargetedUnitPopulation_CustomFieldTextValue11_Item8" type="xs:string"/>
            <xs:element minOccurs="0" name="TargetedUnitPopulation_CustomFieldTextValue11_Item9" type="xs:string"/>
            <xs:element minOccurs="0" name="TargetedUnitPopulation_CustomFieldTextValue11_Item10" type="xs:string"/>
            <xs:element minOccurs="0" name="TargetedUnitPopulation_CustomFieldTextValue12_Item1" type="xs:string"/>
            <xs:element minOccurs="0" name="TargetedUnitPopulation_CustomFieldTextValue12_Item2" type="xs:string"/>
            <xs:element minOccurs="0" name="TargetedUnitPopulation_CustomFieldTextValue12_Item3" type="xs:string"/>
            <xs:element minOccurs="0" name="TargetedUnitPopulation_CustomFieldTextValue12_Item4" type="xs:string"/>
            <xs:element minOccurs="0" name="TargetedUnitPopulation_CustomFieldTextValue12_Item5" type="xs:string"/>
            <xs:element minOccurs="0" name="TargetedUnitPopulation_CustomFieldTextValue12_Item6" type="xs:string"/>
            <xs:element minOccurs="0" name="TargetedUnitPopulation_CustomFieldTextValue12_Item7" type="xs:string"/>
            <xs:element minOccurs="0" name="TargetedUnitPopulation_CustomFieldTextValue12_Item8" type="xs:string"/>
            <xs:element minOccurs="0" name="TargetedUnitPopulation_CustomFieldTextValue12_Item9" type="xs:string"/>
            <xs:element minOccurs="0" name="TargetedUnitPopulation_CustomFieldTextValue12_Item10" type="xs:string"/>
            <xs:element minOccurs="0" name="TargetedUnitPopulation_CustomFieldTextValue13_Item1" type="xs:string"/>
            <xs:element minOccurs="0" name="TargetedUnitPopulation_CustomFieldTextValue13_Item2" type="xs:string"/>
            <xs:element minOccurs="0" name="TargetedUnitPopulation_CustomFieldTextValue13_Item3" type="xs:string"/>
            <xs:element minOccurs="0" name="TargetedUnitPopulation_CustomFieldTextValue13_Item4" type="xs:string"/>
            <xs:element minOccurs="0" name="TargetedUnitPopulation_CustomFieldTextValue13_Item5" type="xs:string"/>
            <xs:element minOccurs="0" name="TargetedUnitPopulation_CustomFieldTextValue13_Item6" type="xs:string"/>
            <xs:element minOccurs="0" name="TargetedUnitPopulation_CustomFieldTextValue13_Item7" type="xs:string"/>
            <xs:element minOccurs="0" name="TargetedUnitPopulation_CustomFieldTextValue13_Item8" type="xs:string"/>
            <xs:element minOccurs="0" name="TargetedUnitPopulation_CustomFieldTextValue13_Item9" type="xs:string"/>
            <xs:element minOccurs="0" name="TargetedUnitPopulation_CustomFieldTextValue13_Item10" type="xs:string"/>
            <xs:element minOccurs="0" name="TargetedUnitPopulation_CustomFieldTextValue14_Item1" type="xs:string"/>
            <xs:element minOccurs="0" name="TargetedUnitPopulation_CustomFieldTextValue14_Item2" type="xs:string"/>
            <xs:element minOccurs="0" name="TargetedUnitPopulation_CustomFieldTextValue14_Item3" type="xs:string"/>
            <xs:element minOccurs="0" name="TargetedUnitPopulation_CustomFieldTextValue14_Item4" type="xs:string"/>
            <xs:element minOccurs="0" name="TargetedUnitPopulation_CustomFieldTextValue14_Item5" type="xs:string"/>
            <xs:element minOccurs="0" name="TargetedUnitPopulation_CustomFieldTextValue14_Item6" type="xs:string"/>
            <xs:element minOccurs="0" name="TargetedUnitPopulation_CustomFieldTextValue14_Item7" type="xs:string"/>
            <xs:element minOccurs="0" name="TargetedUnitPopulation_CustomFieldTextValue14_Item8" type="xs:string"/>
            <xs:element minOccurs="0" name="TargetedUnitPopulation_CustomFieldTextValue14_Item9" type="xs:string"/>
            <xs:element minOccurs="0" name="TargetedUnitPopulation_CustomFieldTextValue14_Item10" type="xs:string"/>
            <xs:element minOccurs="0" name="TargetedUnitPopulation_CustomFieldTextValue15_Item1" type="xs:string"/>
            <xs:element minOccurs="0" name="TargetedUnitPopulation_CustomFieldTextValue15_Item2" type="xs:string"/>
            <xs:element minOccurs="0" name="TargetedUnitPopulation_CustomFieldTextValue15_Item3" type="xs:string"/>
            <xs:element minOccurs="0" name="TargetedUnitPopulation_CustomFieldTextValue15_Item4" type="xs:string"/>
            <xs:element minOccurs="0" name="TargetedUnitPopulation_CustomFieldTextValue15_Item5" type="xs:string"/>
            <xs:element minOccurs="0" name="TargetedUnitPopulation_CustomFieldTextValue15_Item6" type="xs:string"/>
            <xs:element minOccurs="0" name="TargetedUnitPopulation_CustomFieldTextValue15_Item7" type="xs:string"/>
            <xs:element minOccurs="0" name="TargetedUnitPopulation_CustomFieldTextValue15_Item8" type="xs:string"/>
            <xs:element minOccurs="0" name="TargetedUnitPopulation_CustomFieldTextValue15_Item9" type="xs:string"/>
            <xs:element minOccurs="0" name="TargetedUnitPopulation_CustomFieldTextValue15_Item10" type="xs:string"/>
            <xs:element minOccurs="0" name="TargetedUnitPopulation_CustomFieldTextValue2_Item1" type="xs:string"/>
            <xs:element minOccurs="0" name="TargetedUnitPopulation_CustomFieldTextValue2_Item2" type="xs:string"/>
            <xs:element minOccurs="0" name="TargetedUnitPopulation_CustomFieldTextValue2_Item3" type="xs:string"/>
            <xs:element minOccurs="0" name="TargetedUnitPopulation_CustomFieldTextValue2_Item4" type="xs:string"/>
            <xs:element minOccurs="0" name="TargetedUnitPopulation_CustomFieldTextValue2_Item5" type="xs:string"/>
            <xs:element minOccurs="0" name="TargetedUnitPopulation_CustomFieldTextValue2_Item6" type="xs:string"/>
            <xs:element minOccurs="0" name="TargetedUnitPopulation_CustomFieldTextValue2_Item7" type="xs:string"/>
            <xs:element minOccurs="0" name="TargetedUnitPopulation_CustomFieldTextValue2_Item8" type="xs:string"/>
            <xs:element minOccurs="0" name="TargetedUnitPopulation_CustomFieldTextValue2_Item9" type="xs:string"/>
            <xs:element minOccurs="0" name="TargetedUnitPopulation_CustomFieldTextValue2_Item10" type="xs:string"/>
            <xs:element minOccurs="0" name="TargetedUnitPopulation_CustomFieldTextValue3_Item1" type="xs:string"/>
            <xs:element minOccurs="0" name="TargetedUnitPopulation_CustomFieldTextValue3_Item2" type="xs:string"/>
            <xs:element minOccurs="0" name="TargetedUnitPopulation_CustomFieldTextValue3_Item3" type="xs:string"/>
            <xs:element minOccurs="0" name="TargetedUnitPopulation_CustomFieldTextValue3_Item4" type="xs:string"/>
            <xs:element minOccurs="0" name="TargetedUnitPopulation_CustomFieldTextValue3_Item5" type="xs:string"/>
            <xs:element minOccurs="0" name="TargetedUnitPopulation_CustomFieldTextValue3_Item6" type="xs:string"/>
            <xs:element minOccurs="0" name="TargetedUnitPopulation_CustomFieldTextValue3_Item7" type="xs:string"/>
            <xs:element minOccurs="0" name="TargetedUnitPopulation_CustomFieldTextValue3_Item8" type="xs:string"/>
            <xs:element minOccurs="0" name="TargetedUnitPopulation_CustomFieldTextValue3_Item9" type="xs:string"/>
            <xs:element minOccurs="0" name="TargetedUnitPopulation_CustomFieldTextValue3_Item10" type="xs:string"/>
            <xs:element minOccurs="0" name="TargetedUnitPopulation_CustomFieldTextValue4_Item1" type="xs:string"/>
            <xs:element minOccurs="0" name="TargetedUnitPopulation_CustomFieldTextValue4_Item2" type="xs:string"/>
            <xs:element minOccurs="0" name="TargetedUnitPopulation_CustomFieldTextValue4_Item3" type="xs:string"/>
            <xs:element minOccurs="0" name="TargetedUnitPopulation_CustomFieldTextValue4_Item4" type="xs:string"/>
            <xs:element minOccurs="0" name="TargetedUnitPopulation_CustomFieldTextValue4_Item5" type="xs:string"/>
            <xs:element minOccurs="0" name="TargetedUnitPopulation_CustomFieldTextValue4_Item6" type="xs:string"/>
            <xs:element minOccurs="0" name="TargetedUnitPopulation_CustomFieldTextValue4_Item7" type="xs:string"/>
            <xs:element minOccurs="0" name="TargetedUnitPopulation_CustomFieldTextValue4_Item8" type="xs:string"/>
            <xs:element minOccurs="0" name="TargetedUnitPopulation_CustomFieldTextValue4_Item9" type="xs:string"/>
            <xs:element minOccurs="0" name="TargetedUnitPopulation_CustomFieldTextValue4_Item10" type="xs:string"/>
            <xs:element minOccurs="0" name="TargetedUnitPopulation_CustomFieldTextValue5_Item1" type="xs:string"/>
            <xs:element minOccurs="0" name="TargetedUnitPopulation_CustomFieldTextValue5_Item2" type="xs:string"/>
            <xs:element minOccurs="0" name="TargetedUnitPopulation_CustomFieldTextValue5_Item3" type="xs:string"/>
            <xs:element minOccurs="0" name="TargetedUnitPopulation_CustomFieldTextValue5_Item4" type="xs:string"/>
            <xs:element minOccurs="0" name="TargetedUnitPopulation_CustomFieldTextValue5_Item5" type="xs:string"/>
            <xs:element minOccurs="0" name="TargetedUnitPopulation_CustomFieldTextValue5_Item6" type="xs:string"/>
            <xs:element minOccurs="0" name="TargetedUnitPopulation_CustomFieldTextValue5_Item7" type="xs:string"/>
            <xs:element minOccurs="0" name="TargetedUnitPopulation_CustomFieldTextValue5_Item8" type="xs:string"/>
            <xs:element minOccurs="0" name="TargetedUnitPopulation_CustomFieldTextValue5_Item9" type="xs:string"/>
            <xs:element minOccurs="0" name="TargetedUnitPopulation_CustomFieldTextValue5_Item10" type="xs:string"/>
            <xs:element minOccurs="0" name="TargetedUnitPopulation_CustomFieldTextValue6_Item1" type="xs:string"/>
            <xs:element minOccurs="0" name="TargetedUnitPopulation_CustomFieldTextValue6_Item2" type="xs:string"/>
            <xs:element minOccurs="0" name="TargetedUnitPopulation_CustomFieldTextValue6_Item3" type="xs:string"/>
            <xs:element minOccurs="0" name="TargetedUnitPopulation_CustomFieldTextValue6_Item4" type="xs:string"/>
            <xs:element minOccurs="0" name="TargetedUnitPopulation_CustomFieldTextValue6_Item5" type="xs:string"/>
            <xs:element minOccurs="0" name="TargetedUnitPopulation_CustomFieldTextValue6_Item6" type="xs:string"/>
            <xs:element minOccurs="0" name="TargetedUnitPopulation_CustomFieldTextValue6_Item7" type="xs:string"/>
            <xs:element minOccurs="0" name="TargetedUnitPopulation_CustomFieldTextValue6_Item8" type="xs:string"/>
            <xs:element minOccurs="0" name="TargetedUnitPopulation_CustomFieldTextValue6_Item9" type="xs:string"/>
            <xs:element minOccurs="0" name="TargetedUnitPopulation_CustomFieldTextValue6_Item10" type="xs:string"/>
            <xs:element minOccurs="0" name="TargetedUnitPopulation_CustomFieldTextValue7_Item1" type="xs:string"/>
            <xs:element minOccurs="0" name="TargetedUnitPopulation_CustomFieldTextValue7_Item2" type="xs:string"/>
            <xs:element minOccurs="0" name="TargetedUnitPopulation_CustomFieldTextValue7_Item3" type="xs:string"/>
            <xs:element minOccurs="0" name="TargetedUnitPopulation_CustomFieldTextValue7_Item4" type="xs:string"/>
            <xs:element minOccurs="0" name="TargetedUnitPopulation_CustomFieldTextValue7_Item5" type="xs:string"/>
            <xs:element minOccurs="0" name="TargetedUnitPopulation_CustomFieldTextValue7_Item6" type="xs:string"/>
            <xs:element minOccurs="0" name="TargetedUnitPopulation_CustomFieldTextValue7_Item7" type="xs:string"/>
            <xs:element minOccurs="0" name="TargetedUnitPopulation_CustomFieldTextValue7_Item8" type="xs:string"/>
            <xs:element minOccurs="0" name="TargetedUnitPopulation_CustomFieldTextValue7_Item9" type="xs:string"/>
            <xs:element minOccurs="0" name="TargetedUnitPopulation_CustomFieldTextValue7_Item10" type="xs:string"/>
            <xs:element minOccurs="0" name="TargetedUnitPopulation_CustomFieldTextValue8_Item1" type="xs:string"/>
            <xs:element minOccurs="0" name="TargetedUnitPopulation_CustomFieldTextValue8_Item2" type="xs:string"/>
            <xs:element minOccurs="0" name="TargetedUnitPopulation_CustomFieldTextValue8_Item3" type="xs:string"/>
            <xs:element minOccurs="0" name="TargetedUnitPopulation_CustomFieldTextValue8_Item4" type="xs:string"/>
            <xs:element minOccurs="0" name="TargetedUnitPopulation_CustomFieldTextValue8_Item5" type="xs:string"/>
            <xs:element minOccurs="0" name="TargetedUnitPopulation_CustomFieldTextValue8_Item6" type="xs:string"/>
            <xs:element minOccurs="0" name="TargetedUnitPopulation_CustomFieldTextValue8_Item7" type="xs:string"/>
            <xs:element minOccurs="0" name="TargetedUnitPopulation_CustomFieldTextValue8_Item8" type="xs:string"/>
            <xs:element minOccurs="0" name="TargetedUnitPopulation_CustomFieldTextValue8_Item9" type="xs:string"/>
            <xs:element minOccurs="0" name="TargetedUnitPopulation_CustomFieldTextValue8_Item10" type="xs:string"/>
            <xs:element minOccurs="0" name="TargetedUnitPopulation_CustomFieldTextValue9_Item1" type="xs:string"/>
            <xs:element minOccurs="0" name="TargetedUnitPopulation_CustomFieldTextValue9_Item2" type="xs:string"/>
            <xs:element minOccurs="0" name="TargetedUnitPopulation_CustomFieldTextValue9_Item3" type="xs:string"/>
            <xs:element minOccurs="0" name="TargetedUnitPopulation_CustomFieldTextValue9_Item4" type="xs:string"/>
            <xs:element minOccurs="0" name="TargetedUnitPopulation_CustomFieldTextValue9_Item5" type="xs:string"/>
            <xs:element minOccurs="0" name="TargetedUnitPopulation_CustomFieldTextValue9_Item6" type="xs:string"/>
            <xs:element minOccurs="0" name="TargetedUnitPopulation_CustomFieldTextValue9_Item7" type="xs:string"/>
            <xs:element minOccurs="0" name="TargetedUnitPopulation_CustomFieldTextValue9_Item8" type="xs:string"/>
            <xs:element minOccurs="0" name="TargetedUnitPopulation_CustomFieldTextValue9_Item9" type="xs:string"/>
            <xs:element minOccurs="0" name="TargetedUnitPopulation_CustomFieldTextValue9_Item10" type="xs:string"/>
            <xs:element minOccurs="0" name="TargetedUnitPopulation_NumberOfUnits_Item1" type="xs:decimal"/>
            <xs:element minOccurs="0" name="TargetedUnitPopulation_NumberOfUnits_Item2" type="xs:decimal"/>
            <xs:element minOccurs="0" name="TargetedUnitPopulation_NumberOfUnits_Item3" type="xs:decimal"/>
            <xs:element minOccurs="0" name="TargetedUnitPopulation_NumberOfUnits_Item4" type="xs:decimal"/>
            <xs:element minOccurs="0" name="TargetedUnitPopulation_NumberOfUnits_Item5" type="xs:decimal"/>
            <xs:element minOccurs="0" name="TargetedUnitPopulation_NumberOfUnits_Item6" type="xs:decimal"/>
            <xs:element minOccurs="0" name="TargetedUnitPopulation_NumberOfUnits_Item7" type="xs:decimal"/>
            <xs:element minOccurs="0" name="TargetedUnitPopulation_NumberOfUnits_Item8" type="xs:decimal"/>
            <xs:element minOccurs="0" name="TargetedUnitPopulation_NumberOfUnits_Item9" type="xs:decimal"/>
            <xs:element minOccurs="0" name="TargetedUnitPopulation_NumberOfUnits_Item10" type="xs:decimal"/>
            <xs:element minOccurs="0" name="TargetedUnitPopulation_PopulationTypes_PopulationType_Item1" type="xs:string"/>
            <xs:element minOccurs="0" name="TargetedUnitPopulation_PopulationTypes_PopulationType_Item2" type="xs:string"/>
            <xs:element minOccurs="0" name="TargetedUnitPopulation_PopulationTypes_PopulationType_Item3" type="xs:string"/>
            <xs:element minOccurs="0" name="TargetedUnitPopulation_PopulationTypes_PopulationType_Item4" type="xs:string"/>
            <xs:element minOccurs="0" name="TargetedUnitPopulation_PopulationTypes_PopulationType_Item5" type="xs:string"/>
            <xs:element minOccurs="0" name="TargetedUnitPopulation_PopulationTypes_PopulationType_Item6" type="xs:string"/>
            <xs:element minOccurs="0" name="TargetedUnitPopulation_PopulationTypes_PopulationType_Item7" type="xs:string"/>
            <xs:element minOccurs="0" name="TargetedUnitPopulation_PopulationTypes_PopulationType_Item8" type="xs:string"/>
            <xs:element minOccurs="0" name="TargetedUnitPopulation_PopulationTypes_PopulationType_Item9" type="xs:string"/>
            <xs:element minOccurs="0" name="TargetedUnitPopulation_PopulationTypes_PopulationType_Item10" type="xs:string"/>
            <xs:element minOccurs="0" name="UtilityAllowance_AirConditioningAllowanceBR1" type="xs:decimal"/>
            <xs:element minOccurs="0" name="UtilityAllowance_AirConditioningAllowanceBR2" type="xs:decimal"/>
            <xs:element minOccurs="0" name="UtilityAllowance_AirConditioningAllowanceBR3" type="xs:decimal"/>
            <xs:element minOccurs="0" name="UtilityAllowance_AirConditioningAllowanceBR4" type="xs:decimal"/>
            <xs:element minOccurs="0" name="UtilityAllowance_AirConditioningAllowanceBR5" type="xs:decimal"/>
            <xs:element minOccurs="0" name="UtilityAllowance_AirConditioningAllowanceStudio" type="xs:decimal"/>
            <xs:element minOccurs="0" name="UtilityAllowance_AirConditioningPaidByID" type="xs:int"/>
            <xs:element minOccurs="0" name="UtilityAllowance_AirConditioningUtilityTypeID" type="xs:int"/>
            <xs:element minOccurs="0" name="UtilityAllowance_CookingAllowanceBR1" type="xs:decimal"/>
            <xs:element minOccurs="0" name="UtilityAllowance_CookingAllowanceBR2" type="xs:decimal"/>
            <xs:element minOccurs="0" name="UtilityAllowance_CookingAllowanceBR3" type="xs:decimal"/>
            <xs:element minOccurs="0" name="UtilityAllowance_CookingAllowanceBR4" type="xs:decimal"/>
            <xs:element minOccurs="0" name="UtilityAllowance_CookingAllowanceBR5" type="xs:decimal"/>
            <xs:element minOccurs="0" name="UtilityAllowance_CookingAllowanceStudio" type="xs:decimal"/>
            <xs:element minOccurs="0" name="UtilityAllowance_CookingPaidByID" type="xs:int"/>
            <xs:element minOccurs="0" name="UtilityAllowance_CookingUtilityTypeID" type="xs:int"/>
            <xs:element minOccurs="0" name="UtilityAllowance_CustomFieldBitValue1" type="xs:boolean"/>
            <xs:element minOccurs="0" name="UtilityAllowance_CustomFieldBitValue2" type="xs:boolean"/>
            <xs:element minOccurs="0" name="UtilityAllowance_CustomFieldBitValue3" type="xs:boolean"/>
            <xs:element minOccurs="0" name="UtilityAllowance_CustomFieldBitValue4" type="xs:boolean"/>
            <xs:element minOccurs="0" name="UtilityAllowance_CustomFieldBitValue5" type="xs:boolean"/>
            <xs:element minOccurs="0" name="UtilityAllowance_CustomFieldDateValue1" type="xs:date"/>
            <xs:element minOccurs="0" name="UtilityAllowance_CustomFieldDateValue2" type="xs:date"/>
            <xs:element minOccurs="0" name="UtilityAllowance_CustomFieldDateValue3" type="xs:date"/>
            <xs:element minOccurs="0" name="UtilityAllowance_CustomFieldDateValue4" type="xs:date"/>
            <xs:element minOccurs="0" name="UtilityAllowance_CustomFieldDateValue5" type="xs:date"/>
            <xs:element minOccurs="0" name="UtilityAllowance_CustomFieldDecimalValue1" type="xs:decimal"/>
            <xs:element minOccurs="0" name="UtilityAllowance_CustomFieldDecimalValue2" type="xs:decimal"/>
            <xs:element minOccurs="0" name="UtilityAllowance_CustomFieldDecimalValue3" type="xs:decimal"/>
            <xs:element minOccurs="0" name="UtilityAllowance_CustomFieldDecimalValue4" type="xs:decimal"/>
            <xs:element minOccurs="0" name="UtilityAllowance_CustomFieldDecimalValue5" type="xs:decimal"/>
            <xs:element minOccurs="0" name="UtilityAllowance_CustomFieldNumericValue1" type="xs:decimal"/>
            <xs:element minOccurs="0" name="UtilityAllowance_CustomFieldNumericValue2" type="xs:decimal"/>
            <xs:element minOccurs="0" name="UtilityAllowance_CustomFieldNumericValue3" type="xs:decimal"/>
            <xs:element minOccurs="0" name="UtilityAllowance_CustomFieldNumericValue4" type="xs:decimal"/>
            <xs:element minOccurs="0" name="UtilityAllowance_CustomFieldNumericValue5" type="xs:decimal"/>
            <xs:element minOccurs="0" name="UtilityAllowance_CustomFieldTextValue1" type="xs:string"/>
            <xs:element minOccurs="0" name="UtilityAllowance_CustomFieldTextValue10" type="xs:string"/>
            <xs:element minOccurs="0" name="UtilityAllowance_CustomFieldTextValue11" type="xs:string"/>
            <xs:element minOccurs="0" name="UtilityAllowance_CustomFieldTextValue12" type="xs:string"/>
            <xs:element minOccurs="0" name="UtilityAllowance_CustomFieldTextValue13" type="xs:string"/>
            <xs:element minOccurs="0" name="UtilityAllowance_CustomFieldTextValue14" type="xs:string"/>
            <xs:element minOccurs="0" name="UtilityAllowance_CustomFieldTextValue15" type="xs:string"/>
            <xs:element minOccurs="0" name="UtilityAllowance_CustomFieldTextValue2" type="xs:string"/>
            <xs:element minOccurs="0" name="UtilityAllowance_CustomFieldTextValue3" type="xs:string"/>
            <xs:element minOccurs="0" name="UtilityAllowance_CustomFieldTextValue4" type="xs:string"/>
            <xs:element minOccurs="0" name="UtilityAllowance_CustomFieldTextValue5" type="xs:string"/>
            <xs:element minOccurs="0" name="UtilityAllowance_CustomFieldTextValue6" type="xs:string"/>
            <xs:element minOccurs="0" name="UtilityAllowance_CustomFieldTextValue7" type="xs:string"/>
            <xs:element minOccurs="0" name="UtilityAllowance_CustomFieldTextValue8" type="xs:string"/>
            <xs:element minOccurs="0" name="UtilityAllowance_CustomFieldTextValue9" type="xs:string"/>
            <xs:element minOccurs="0" name="UtilityAllowance_HeatingAllowanceBR1" type="xs:decimal"/>
            <xs:element minOccurs="0" name="UtilityAllowance_HeatingAllowanceBR2" type="xs:decimal"/>
            <xs:element minOccurs="0" name="UtilityAllowance_HeatingAllowanceBR3" type="xs:decimal"/>
            <xs:element minOccurs="0" name="UtilityAllowance_HeatingAllowanceBR4" type="xs:decimal"/>
            <xs:element minOccurs="0" name="UtilityAllowance_HeatingAllowanceBR5" type="xs:decimal"/>
            <xs:element minOccurs="0" name="UtilityAllowance_HeatingAllowanceStudio" type="xs:decimal"/>
            <xs:element minOccurs="0" name="UtilityAllowance_HeatingPaidByID" type="xs:int"/>
            <xs:element minOccurs="0" name="UtilityAllowance_HeatingUtilityTypeID" type="xs:int"/>
            <xs:element minOccurs="0" name="UtilityAllowance_HotWaterAllowanceBR1" type="xs:decimal"/>
            <xs:element minOccurs="0" name="UtilityAllowance_HotWaterAllowanceBR2" type="xs:decimal"/>
            <xs:element minOccurs="0" name="UtilityAllowance_HotWaterAllowanceBR3" type="xs:decimal"/>
            <xs:element minOccurs="0" name="UtilityAllowance_HotWaterAllowanceBR4" type="xs:decimal"/>
            <xs:element minOccurs="0" name="UtilityAllowance_HotWaterAllowanceBR5" type="xs:decimal"/>
            <xs:element minOccurs="0" name="UtilityAllowance_HotWaterAllowanceStudio" type="xs:decimal"/>
            <xs:element minOccurs="0" name="UtilityAllowance_HotWaterPaidByID" type="xs:int"/>
            <xs:element minOccurs="0" name="UtilityAllowance_HotWaterUtilityTypeID" type="xs:int"/>
            <xs:element minOccurs="0" name="UtilityAllowance_LightingAllowanceBR1" type="xs:decimal"/>
            <xs:element minOccurs="0" name="UtilityAllowance_LightingAllowanceBR2" type="xs:decimal"/>
            <xs:element minOccurs="0" name="UtilityAllowance_LightingAllowanceBR3" type="xs:decimal"/>
            <xs:element minOccurs="0" name="UtilityAllowance_LightingAllowanceBR4" type="xs:decimal"/>
            <xs:element minOccurs="0" name="UtilityAllowance_LightingAllowanceBR5" type="xs:decimal"/>
            <xs:element minOccurs="0" name="UtilityAllowance_LightingAllowanceStudio" type="xs:decimal"/>
            <xs:element minOccurs="0" name="UtilityAllowance_LightingPaidByID" type="xs:int"/>
            <xs:element minOccurs="0" name="UtilityAllowance_LightingUtilityTypeID" type="xs:int"/>
            <xs:element minOccurs="0" name="UtilityAllowance_RangeAllowanceBR1" type="xs:decimal"/>
            <xs:element minOccurs="0" name="UtilityAllowance_RangeAllowanceBR2" type="xs:decimal"/>
            <xs:element minOccurs="0" name="UtilityAllowance_RangeAllowanceBR3" type="xs:decimal"/>
            <xs:element minOccurs="0" name="UtilityAllowance_RangeAllowanceBR4" type="xs:decimal"/>
            <xs:element minOccurs="0" name="UtilityAllowance_RangeAllowanceBR5" type="xs:decimal"/>
            <xs:element minOccurs="0" name="UtilityAllowance_RangeAllowanceStudio" type="xs:decimal"/>
            <xs:element minOccurs="0" name="UtilityAllowance_RefrigeratorAllowanceBR1" type="xs:decimal"/>
            <xs:element minOccurs="0" name="UtilityAllowance_RefrigeratorAllowanceBR2" type="xs:decimal"/>
            <xs:element minOccurs="0" name="UtilityAllowance_RefrigeratorAllowanceBR3" type="xs:decimal"/>
            <xs:element minOccurs="0" name="UtilityAllowance_RefrigeratorAllowanceBR4" type="xs:decimal"/>
            <xs:element minOccurs="0" name="UtilityAllowance_RefrigeratorAllowanceBR5" type="xs:decimal"/>
            <xs:element minOccurs="0" name="UtilityAllowance_RefrigeratorAllowanceStudio" type="xs:decimal"/>
            <xs:element minOccurs="0" name="UtilityAllowance_SewerAllowanceBR1" type="xs:decimal"/>
            <xs:element minOccurs="0" name="UtilityAllowance_SewerAllowanceBR2" type="xs:decimal"/>
            <xs:element minOccurs="0" name="UtilityAllowance_SewerAllowanceBR3" type="xs:decimal"/>
            <xs:element minOccurs="0" name="UtilityAllowance_SewerAllowanceBR4" type="xs:decimal"/>
            <xs:element minOccurs="0" name="UtilityAllowance_SewerAllowanceBR5" type="xs:decimal"/>
            <xs:element minOccurs="0" name="UtilityAllowance_SewerAllowanceStudio" type="xs:decimal"/>
            <xs:element minOccurs="0" name="UtilityAllowance_SewerPaidByID" type="xs:int"/>
            <xs:element minOccurs="0" name="UtilityAllowance_SewerUtilityTypeID" type="xs:int"/>
            <xs:element minOccurs="0" name="UtilityAllowance_TrashAllowanceBR1" type="xs:decimal"/>
            <xs:element minOccurs="0" name="UtilityAllowance_TrashAllowanceBR2" type="xs:decimal"/>
            <xs:element minOccurs="0" name="UtilityAllowance_TrashAllowanceBR3" type="xs:decimal"/>
            <xs:element minOccurs="0" name="UtilityAllowance_TrashAllowanceBR4" type="xs:decimal"/>
            <xs:element minOccurs="0" name="UtilityAllowance_TrashAllowanceBR5" type="xs:decimal"/>
            <xs:element minOccurs="0" name="UtilityAllowance_TrashAllowanceStudio" type="xs:decimal"/>
            <xs:element minOccurs="0" name="UtilityAllowance_TrashPaidByID" type="xs:int"/>
            <xs:element minOccurs="0" name="UtilityAllowance_TrashUtilityTypeID" type="xs:int"/>
            <xs:element minOccurs="0" name="UtilityAllowance_WaterAllowanceBR1" type="xs:decimal"/>
            <xs:element minOccurs="0" name="UtilityAllowance_WaterAllowanceBR2" type="xs:decimal"/>
            <xs:element minOccurs="0" name="UtilityAllowance_WaterAllowanceBR3" type="xs:decimal"/>
            <xs:element minOccurs="0" name="UtilityAllowance_WaterAllowanceBR4" type="xs:decimal"/>
            <xs:element minOccurs="0" name="UtilityAllowance_WaterAllowanceBR5" type="xs:decimal"/>
            <xs:element minOccurs="0" name="UtilityAllowance_WaterAllowanceStudio" type="xs:decimal"/>
            <xs:element minOccurs="0" name="UtilityAllowance_WaterPaidByID" type="xs:int"/>
            <xs:element minOccurs="0" name="UtilityAllowance_WaterUtilityTypeID" type="xs:int"/>
          </xs:sequence>
        </xs:complexType>
      </xs:element>
    </xs:schema>
  </Schema>
  <Map ID="1" Name="IM&amp;C Fields" RootElement="IMC" SchemaID="Schema1" ShowImportExportValidationErrors="tru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72" xr6:uid="{00000000-000C-0000-FFFF-FFFF00000000}" r="L2" connectionId="1">
    <xmlCellPr id="1" xr6:uid="{00000000-0010-0000-0000-000001000000}" uniqueName="General_DevelopmentNumber">
      <xmlPr mapId="1" xpath="/IMC/General_DevelopmentNumber" xmlDataType="string"/>
    </xmlCellPr>
  </singleXmlCell>
  <singleXmlCell id="133" xr6:uid="{00000000-000C-0000-FFFF-FFFF01000000}" r="L3" connectionId="1">
    <xmlCellPr id="1" xr6:uid="{00000000-0010-0000-0100-000001000000}" uniqueName="General_Version">
      <xmlPr mapId="1" xpath="/IMC/General_Version" xmlDataType="string"/>
    </xmlCellPr>
  </singleXmlCell>
  <singleXmlCell id="15" xr6:uid="{00000000-000C-0000-FFFF-FFFF02000000}" r="L4" connectionId="1">
    <xmlCellPr id="1" xr6:uid="{00000000-0010-0000-0200-000001000000}" uniqueName="ProjectInformation_NewConstruction">
      <xmlPr mapId="1" xpath="/IMC/ProjectInformation_NewConstruction" xmlDataType="boolean"/>
    </xmlCellPr>
  </singleXmlCell>
  <singleXmlCell id="352" xr6:uid="{00000000-000C-0000-FFFF-FFFF03000000}" r="L7" connectionId="1">
    <xmlCellPr id="1" xr6:uid="{00000000-0010-0000-0300-000001000000}" uniqueName="ProjectInformation_AcquisitionAndRehabilitation">
      <xmlPr mapId="1" xpath="/IMC/ProjectInformation_AcquisitionAndRehabilitation" xmlDataType="boolean"/>
    </xmlCellPr>
  </singleXmlCell>
  <singleXmlCell id="353" xr6:uid="{00000000-000C-0000-FFFF-FFFF04000000}" r="L5" connectionId="1">
    <xmlCellPr id="1" xr6:uid="{00000000-0010-0000-0400-000001000000}" uniqueName="ProjectInformation_CustomFieldBitValue3">
      <xmlPr mapId="1" xpath="/IMC/ProjectInformation_CustomFieldBitValue3" xmlDataType="boolean"/>
    </xmlCellPr>
  </singleXmlCell>
  <singleXmlCell id="354" xr6:uid="{00000000-000C-0000-FFFF-FFFF05000000}" r="L8" connectionId="1">
    <xmlCellPr id="1" xr6:uid="{00000000-0010-0000-0500-000001000000}" uniqueName="ProjectInformation_CustomFieldBitValue4">
      <xmlPr mapId="1" xpath="/IMC/ProjectInformation_CustomFieldBitValue4" xmlDataType="boolean"/>
    </xmlCellPr>
  </singleXmlCell>
  <singleXmlCell id="355" xr6:uid="{00000000-000C-0000-FFFF-FFFF06000000}" r="L6" connectionId="1">
    <xmlCellPr id="1" xr6:uid="{00000000-0010-0000-0600-000001000000}" uniqueName="ProjectInformation_Rehabilitation">
      <xmlPr mapId="1" xpath="/IMC/ProjectInformation_Rehabilitation" xmlDataType="boolean"/>
    </xmlCellPr>
  </singleXmlCell>
  <singleXmlCell id="356" xr6:uid="{00000000-000C-0000-FFFF-FFFF07000000}" r="L11" connectionId="1">
    <xmlCellPr id="1" xr6:uid="{00000000-0010-0000-0700-000001000000}" uniqueName="ProjectInformation_CustomFieldBitValue1">
      <xmlPr mapId="1" xpath="/IMC/ProjectInformation_CustomFieldBitValue1" xmlDataType="boolean"/>
    </xmlCellPr>
  </singleXmlCell>
  <singleXmlCell id="357" xr6:uid="{00000000-000C-0000-FFFF-FFFF08000000}" r="L9" connectionId="1">
    <xmlCellPr id="1" xr6:uid="{00000000-0010-0000-0800-000001000000}" uniqueName="ProjectInformation_CustomFieldBitValue2">
      <xmlPr mapId="1" xpath="/IMC/ProjectInformation_CustomFieldBitValue2" xmlDataType="boolean"/>
    </xmlCellPr>
  </singleXmlCell>
  <singleXmlCell id="359" xr6:uid="{00000000-000C-0000-FFFF-FFFF09000000}" r="L25" connectionId="1">
    <xmlCellPr id="1" xr6:uid="{00000000-0010-0000-0900-000001000000}" uniqueName="ProjectNameAndAddress_CustomFieldBitValue1">
      <xmlPr mapId="1" xpath="/IMC/ProjectNameAndAddress_CustomFieldBitValue1" xmlDataType="boolean"/>
    </xmlCellPr>
  </singleXmlCell>
  <singleXmlCell id="360" xr6:uid="{00000000-000C-0000-FFFF-FFFF0A000000}" r="L26" connectionId="1">
    <xmlCellPr id="1" xr6:uid="{00000000-0010-0000-0A00-000001000000}" uniqueName="ProjectNameAndAddress_DifficultDevelopmentArea">
      <xmlPr mapId="1" xpath="/IMC/ProjectNameAndAddress_DifficultDevelopmentArea" xmlDataType="boolean"/>
    </xmlCellPr>
  </singleXmlCell>
  <singleXmlCell id="383" xr6:uid="{00000000-000C-0000-FFFF-FFFF0B000000}" r="L37" connectionId="1">
    <xmlCellPr id="1" xr6:uid="{00000000-0010-0000-0B00-000001000000}" uniqueName="RentalAssistance_Section8">
      <xmlPr mapId="1" xpath="/IMC/RentalAssistance_Section8" xmlDataType="boolean"/>
    </xmlCellPr>
  </singleXmlCell>
  <singleXmlCell id="384" xr6:uid="{00000000-000C-0000-FFFF-FFFF0C000000}" r="L36" connectionId="1">
    <xmlCellPr id="1" xr6:uid="{00000000-0010-0000-0C00-000001000000}" uniqueName="RentalAssistance_AnyLowIncomeUnitsReceiveRentalAssistance">
      <xmlPr mapId="1" xpath="/IMC/RentalAssistance_AnyLowIncomeUnitsReceiveRentalAssistance" xmlDataType="boolean"/>
    </xmlCellPr>
  </singleXmlCell>
  <singleXmlCell id="386" xr6:uid="{00000000-000C-0000-FFFF-FFFF0D000000}" r="L38" connectionId="1">
    <xmlCellPr id="1" xr6:uid="{00000000-0010-0000-0D00-000001000000}" uniqueName="RentalAssistance_RD 515 Rental">
      <xmlPr mapId="1" xpath="/IMC/RentalAssistance_RD_x005f_x0020_515_x005f_x0020_Rental" xmlDataType="boolean"/>
    </xmlCellPr>
  </singleXmlCell>
  <singleXmlCell id="409" xr6:uid="{00000000-000C-0000-FFFF-FFFF0E000000}" r="L16" connectionId="1">
    <xmlCellPr id="1" xr6:uid="{00000000-0010-0000-0E00-000001000000}" uniqueName="ProjectInformation_Duplex">
      <xmlPr mapId="1" xpath="/IMC/ProjectInformation_Duplex" xmlDataType="boolean"/>
    </xmlCellPr>
  </singleXmlCell>
  <singleXmlCell id="410" xr6:uid="{00000000-000C-0000-FFFF-FFFF0F000000}" r="L15" connectionId="1">
    <xmlCellPr id="1" xr6:uid="{00000000-0010-0000-0F00-000001000000}" uniqueName="ProjectInformation_ElevatorInBuildings">
      <xmlPr mapId="1" xpath="/IMC/ProjectInformation_ElevatorInBuildings" xmlDataType="boolean"/>
    </xmlCellPr>
  </singleXmlCell>
  <singleXmlCell id="411" xr6:uid="{00000000-000C-0000-FFFF-FFFF10000000}" r="L12" connectionId="1">
    <xmlCellPr id="1" xr6:uid="{00000000-0010-0000-1000-000001000000}" uniqueName="ProjectInformation_GardenApartments">
      <xmlPr mapId="1" xpath="/IMC/ProjectInformation_GardenApartments" xmlDataType="boolean"/>
    </xmlCellPr>
  </singleXmlCell>
  <singleXmlCell id="412" xr6:uid="{00000000-000C-0000-FFFF-FFFF11000000}" r="L13" connectionId="1">
    <xmlCellPr id="1" xr6:uid="{00000000-0010-0000-1100-000001000000}" uniqueName="ProjectInformation_DetachedSingleFamily">
      <xmlPr mapId="1" xpath="/IMC/ProjectInformation_DetachedSingleFamily" xmlDataType="boolean"/>
    </xmlCellPr>
  </singleXmlCell>
  <singleXmlCell id="413" xr6:uid="{00000000-000C-0000-FFFF-FFFF12000000}" r="L14" connectionId="1">
    <xmlCellPr id="1" xr6:uid="{00000000-0010-0000-1200-000001000000}" uniqueName="ProjectInformation_RowHouse/Townhouse">
      <xmlPr mapId="1" xpath="/IMC/ProjectInformation_RowHouse_x005f_x002F_Townhouse" xmlDataType="boolean"/>
    </xmlCellPr>
  </singleXmlCell>
  <singleXmlCell id="322" xr6:uid="{00000000-000C-0000-FFFF-FFFF13000000}" r="L122" connectionId="1">
    <xmlCellPr id="1" xr6:uid="{00000000-0010-0000-1300-000001000000}" uniqueName="UtilityAllowance_CustomFieldBitValue1">
      <xmlPr mapId="1" xpath="/IMC/UtilityAllowance_CustomFieldBitValue1" xmlDataType="boolean"/>
    </xmlCellPr>
  </singleXmlCell>
  <singleXmlCell id="380" xr6:uid="{00000000-000C-0000-FFFF-FFFF14000000}" r="L10" connectionId="1">
    <xmlCellPr id="1" xr6:uid="{00000000-0010-0000-1400-000001000000}" uniqueName="ProjectInformation_CustomFieldBitValue5">
      <xmlPr mapId="1" xpath="/IMC/ProjectInformation_CustomFieldBitValue5" xmlDataType="boolean"/>
    </xmlCellPr>
  </singleXmlCell>
  <singleXmlCell id="21" xr6:uid="{00000000-000C-0000-FFFF-FFFF15000000}" r="L240" connectionId="1">
    <xmlCellPr id="1" xr6:uid="{00000000-0010-0000-1500-000001000000}" uniqueName="DevCostsAcquisitionCosts_ExistingStructures">
      <xmlPr mapId="1" xpath="/IMC/DevCostsAcquisitionCosts_ExistingStructures" xmlDataType="decimal"/>
    </xmlCellPr>
  </singleXmlCell>
  <singleXmlCell id="22" xr6:uid="{00000000-000C-0000-FFFF-FFFF16000000}" r="L239" connectionId="1">
    <xmlCellPr id="1" xr6:uid="{00000000-0010-0000-1600-000001000000}" uniqueName="DevCostsAcquisitionCosts_Land">
      <xmlPr mapId="1" xpath="/IMC/DevCostsAcquisitionCosts_Land" xmlDataType="decimal"/>
    </xmlCellPr>
  </singleXmlCell>
  <singleXmlCell id="23" xr6:uid="{00000000-000C-0000-FFFF-FFFF17000000}" r="L241" connectionId="1">
    <xmlCellPr id="1" xr6:uid="{00000000-0010-0000-1700-000001000000}" uniqueName="DevCostsAcquisitionCosts_OtherAcquisitionCosts">
      <xmlPr mapId="1" xpath="/IMC/DevCostsAcquisitionCosts_OtherAcquisitionCosts" xmlDataType="decimal"/>
    </xmlCellPr>
  </singleXmlCell>
  <singleXmlCell id="37" xr6:uid="{00000000-000C-0000-FFFF-FFFF18000000}" r="L249" connectionId="1">
    <xmlCellPr id="1" xr6:uid="{00000000-0010-0000-1800-000001000000}" uniqueName="DevCostsConstructionRehabCosts_AccessoryStructures">
      <xmlPr mapId="1" xpath="/IMC/DevCostsConstructionRehabCosts_AccessoryStructures" xmlDataType="decimal"/>
    </xmlCellPr>
  </singleXmlCell>
  <singleXmlCell id="38" xr6:uid="{00000000-000C-0000-FFFF-FFFF19000000}" r="L250" connectionId="1">
    <xmlCellPr id="1" xr6:uid="{00000000-0010-0000-1900-000001000000}" uniqueName="DevCostsConstructionRehabCosts_ConstructionContingency">
      <xmlPr mapId="1" xpath="/IMC/DevCostsConstructionRehabCosts_ConstructionContingency" xmlDataType="decimal"/>
    </xmlCellPr>
  </singleXmlCell>
  <singleXmlCell id="39" xr6:uid="{00000000-000C-0000-FFFF-FFFF1A000000}" r="L251" connectionId="1">
    <xmlCellPr id="1" xr6:uid="{00000000-0010-0000-1A00-000001000000}" uniqueName="DevCostsConstructionRehabCosts_ConstructionRehabilitationCostsCustomField1">
      <xmlPr mapId="1" xpath="/IMC/DevCostsConstructionRehabCosts_ConstructionRehabilitationCostsCustomField1" xmlDataType="decimal"/>
    </xmlCellPr>
  </singleXmlCell>
  <singleXmlCell id="40" xr6:uid="{00000000-000C-0000-FFFF-FFFF1B000000}" r="L247" connectionId="1">
    <xmlCellPr id="1" xr6:uid="{00000000-0010-0000-1B00-000001000000}" uniqueName="DevCostsConstructionRehabCosts_NewConstruction">
      <xmlPr mapId="1" xpath="/IMC/DevCostsConstructionRehabCosts_NewConstruction" xmlDataType="decimal"/>
    </xmlCellPr>
  </singleXmlCell>
  <singleXmlCell id="41" xr6:uid="{00000000-000C-0000-FFFF-FFFF1C000000}" r="L248" connectionId="1">
    <xmlCellPr id="1" xr6:uid="{00000000-0010-0000-1C00-000001000000}" uniqueName="DevCostsConstructionRehabCosts_Rehabilitation">
      <xmlPr mapId="1" xpath="/IMC/DevCostsConstructionRehabCosts_Rehabilitation" xmlDataType="decimal"/>
    </xmlCellPr>
  </singleXmlCell>
  <singleXmlCell id="47" xr6:uid="{00000000-000C-0000-FFFF-FFFF1D000000}" r="L253" connectionId="1">
    <xmlCellPr id="1" xr6:uid="{00000000-0010-0000-1D00-000001000000}" uniqueName="DevCostsGenReqContractorFees_BuilderProfit">
      <xmlPr mapId="1" xpath="/IMC/DevCostsGenReqContractorFees_BuilderProfit" xmlDataType="decimal"/>
    </xmlCellPr>
  </singleXmlCell>
  <singleXmlCell id="48" xr6:uid="{00000000-000C-0000-FFFF-FFFF1E000000}" r="L254" connectionId="1">
    <xmlCellPr id="1" xr6:uid="{00000000-0010-0000-1E00-000001000000}" uniqueName="DevCostsGenReqContractorFees_BuildersOverhead">
      <xmlPr mapId="1" xpath="/IMC/DevCostsGenReqContractorFees_BuildersOverhead" xmlDataType="decimal"/>
    </xmlCellPr>
  </singleXmlCell>
  <singleXmlCell id="49" xr6:uid="{00000000-000C-0000-FFFF-FFFF1F000000}" r="L252" connectionId="1">
    <xmlCellPr id="1" xr6:uid="{00000000-0010-0000-1F00-000001000000}" uniqueName="DevCostsGenReqContractorFees_GeneralRequirements">
      <xmlPr mapId="1" xpath="/IMC/DevCostsGenReqContractorFees_GeneralRequirements" xmlDataType="decimal"/>
    </xmlCellPr>
  </singleXmlCell>
  <singleXmlCell id="101" xr6:uid="{00000000-000C-0000-FFFF-FFFF20000000}" r="L244" connectionId="1">
    <xmlCellPr id="1" xr6:uid="{00000000-0010-0000-2000-000001000000}" uniqueName="DevCostsSiteWorkCosts_DemolitionClearance">
      <xmlPr mapId="1" xpath="/IMC/DevCostsSiteWorkCosts_DemolitionClearance" xmlDataType="decimal"/>
    </xmlCellPr>
  </singleXmlCell>
  <singleXmlCell id="102" xr6:uid="{00000000-000C-0000-FFFF-FFFF21000000}" r="L245" connectionId="1">
    <xmlCellPr id="1" xr6:uid="{00000000-0010-0000-2100-000001000000}" uniqueName="DevCostsSiteWorkCosts_Improvements">
      <xmlPr mapId="1" xpath="/IMC/DevCostsSiteWorkCosts_Improvements" xmlDataType="decimal"/>
    </xmlCellPr>
  </singleXmlCell>
  <singleXmlCell id="103" xr6:uid="{00000000-000C-0000-FFFF-FFFF22000000}" r="L243" connectionId="1">
    <xmlCellPr id="1" xr6:uid="{00000000-0010-0000-2200-000001000000}" uniqueName="DevCostsSiteWorkCosts_OffSiteRemediation">
      <xmlPr mapId="1" xpath="/IMC/DevCostsSiteWorkCosts_OffSiteRemediation" xmlDataType="decimal"/>
    </xmlCellPr>
  </singleXmlCell>
  <singleXmlCell id="104" xr6:uid="{00000000-000C-0000-FFFF-FFFF23000000}" r="L242" connectionId="1">
    <xmlCellPr id="1" xr6:uid="{00000000-0010-0000-2300-000001000000}" uniqueName="DevCostsSiteWorkCosts_OnSiteRemediation">
      <xmlPr mapId="1" xpath="/IMC/DevCostsSiteWorkCosts_OnSiteRemediation" xmlDataType="decimal"/>
    </xmlCellPr>
  </singleXmlCell>
  <singleXmlCell id="105" xr6:uid="{00000000-000C-0000-FFFF-FFFF24000000}" r="L246" connectionId="1">
    <xmlCellPr id="1" xr6:uid="{00000000-0010-0000-2400-000001000000}" uniqueName="DevCostsSiteWorkCosts_OtherSiteWork">
      <xmlPr mapId="1" xpath="/IMC/DevCostsSiteWorkCosts_OtherSiteWork" xmlDataType="decimal"/>
    </xmlCellPr>
  </singleXmlCell>
  <singleXmlCell id="24" xr6:uid="{00000000-000C-0000-FFFF-FFFF25000000}" r="L271" connectionId="1">
    <xmlCellPr id="1" xr6:uid="{00000000-0010-0000-2500-000001000000}" uniqueName="DevCostsConstInterimCosts_ConstructionInsurance">
      <xmlPr mapId="1" xpath="/IMC/DevCostsConstInterimCosts_ConstructionInsurance" xmlDataType="decimal"/>
    </xmlCellPr>
  </singleXmlCell>
  <singleXmlCell id="25" xr6:uid="{00000000-000C-0000-FFFF-FFFF26000000}" r="L276" connectionId="1">
    <xmlCellPr id="1" xr6:uid="{00000000-0010-0000-2600-000001000000}" uniqueName="DevCostsConstInterimCosts_ConstructionInterimCostsCustomField1">
      <xmlPr mapId="1" xpath="/IMC/DevCostsConstInterimCosts_ConstructionInterimCostsCustomField1" xmlDataType="decimal"/>
    </xmlCellPr>
  </singleXmlCell>
  <singleXmlCell id="26" xr6:uid="{00000000-000C-0000-FFFF-FFFF27000000}" r="L272" connectionId="1">
    <xmlCellPr id="1" xr6:uid="{00000000-0010-0000-2700-000001000000}" uniqueName="DevCostsConstInterimCosts_PerformanceBondPremium">
      <xmlPr mapId="1" xpath="/IMC/DevCostsConstInterimCosts_PerformanceBondPremium" xmlDataType="decimal"/>
    </xmlCellPr>
  </singleXmlCell>
  <singleXmlCell id="27" xr6:uid="{00000000-000C-0000-FFFF-FFFF28000000}" r="L275" connectionId="1">
    <xmlCellPr id="1" xr6:uid="{00000000-0010-0000-2800-000001000000}" uniqueName="DevCostsConstInterimCosts_PermittingFees">
      <xmlPr mapId="1" xpath="/IMC/DevCostsConstInterimCosts_PermittingFees" xmlDataType="decimal"/>
    </xmlCellPr>
  </singleXmlCell>
  <singleXmlCell id="28" xr6:uid="{00000000-000C-0000-FFFF-FFFF29000000}" r="L274" connectionId="1">
    <xmlCellPr id="1" xr6:uid="{00000000-0010-0000-2900-000001000000}" uniqueName="DevCostsConstInterimCosts_TapFeesandImpactFees">
      <xmlPr mapId="1" xpath="/IMC/DevCostsConstInterimCosts_TapFeesandImpactFees" xmlDataType="decimal"/>
    </xmlCellPr>
  </singleXmlCell>
  <singleXmlCell id="29" xr6:uid="{00000000-000C-0000-FFFF-FFFF2A000000}" r="L273" connectionId="1">
    <xmlCellPr id="1" xr6:uid="{00000000-0010-0000-2A00-000001000000}" uniqueName="DevCostsConstInterimCosts_Taxes">
      <xmlPr mapId="1" xpath="/IMC/DevCostsConstInterimCosts_Taxes" xmlDataType="decimal"/>
    </xmlCellPr>
  </singleXmlCell>
  <singleXmlCell id="30" xr6:uid="{00000000-000C-0000-FFFF-FFFF2B000000}" r="L267" connectionId="1">
    <xmlCellPr id="1" xr6:uid="{00000000-0010-0000-2B00-000001000000}" uniqueName="DevCostsConstructionFinancing_ConstructionLoanCreditReport">
      <xmlPr mapId="1" xpath="/IMC/DevCostsConstructionFinancing_ConstructionLoanCreditReport" xmlDataType="decimal"/>
    </xmlCellPr>
  </singleXmlCell>
  <singleXmlCell id="31" xr6:uid="{00000000-000C-0000-FFFF-FFFF2C000000}" r="L265" connectionId="1">
    <xmlCellPr id="1" xr6:uid="{00000000-0010-0000-2C00-000001000000}" uniqueName="DevCostsConstructionFinancing_ConstructionLoanInterestPaid">
      <xmlPr mapId="1" xpath="/IMC/DevCostsConstructionFinancing_ConstructionLoanInterestPaid" xmlDataType="decimal"/>
    </xmlCellPr>
  </singleXmlCell>
  <singleXmlCell id="32" xr6:uid="{00000000-000C-0000-FFFF-FFFF2D000000}" r="L266" connectionId="1">
    <xmlCellPr id="1" xr6:uid="{00000000-0010-0000-2D00-000001000000}" uniqueName="DevCostsConstructionFinancing_ConstructionLoanLegalFees">
      <xmlPr mapId="1" xpath="/IMC/DevCostsConstructionFinancing_ConstructionLoanLegalFees" xmlDataType="decimal"/>
    </xmlCellPr>
  </singleXmlCell>
  <singleXmlCell id="33" xr6:uid="{00000000-000C-0000-FFFF-FFFF2E000000}" r="L264" connectionId="1">
    <xmlCellPr id="1" xr6:uid="{00000000-0010-0000-2E00-000001000000}" uniqueName="DevCostsConstructionFinancing_ConstructionLoanOriginationFee">
      <xmlPr mapId="1" xpath="/IMC/DevCostsConstructionFinancing_ConstructionLoanOriginationFee" xmlDataType="decimal"/>
    </xmlCellPr>
  </singleXmlCell>
  <singleXmlCell id="34" xr6:uid="{00000000-000C-0000-FFFF-FFFF2F000000}" r="L269" connectionId="1">
    <xmlCellPr id="1" xr6:uid="{00000000-0010-0000-2F00-000001000000}" uniqueName="DevCostsConstructionFinancing_InspectionFees">
      <xmlPr mapId="1" xpath="/IMC/DevCostsConstructionFinancing_InspectionFees" xmlDataType="decimal"/>
    </xmlCellPr>
  </singleXmlCell>
  <singleXmlCell id="35" xr6:uid="{00000000-000C-0000-FFFF-FFFF30000000}" r="L270" connectionId="1">
    <xmlCellPr id="1" xr6:uid="{00000000-0010-0000-3000-000001000000}" uniqueName="DevCostsConstructionFinancing_OtherInterimFinancingCosts">
      <xmlPr mapId="1" xpath="/IMC/DevCostsConstructionFinancing_OtherInterimFinancingCosts" xmlDataType="decimal"/>
    </xmlCellPr>
  </singleXmlCell>
  <singleXmlCell id="36" xr6:uid="{00000000-000C-0000-FFFF-FFFF31000000}" r="L268" connectionId="1">
    <xmlCellPr id="1" xr6:uid="{00000000-0010-0000-3100-000001000000}" uniqueName="DevCostsConstructionFinancing_TitleandRecordingCostsForConstructionLoan">
      <xmlPr mapId="1" xpath="/IMC/DevCostsConstructionFinancing_TitleandRecordingCostsForConstructionLoan" xmlDataType="decimal"/>
    </xmlCellPr>
  </singleXmlCell>
  <singleXmlCell id="42" xr6:uid="{00000000-000C-0000-FFFF-FFFF32000000}" r="L305" connectionId="1">
    <xmlCellPr id="1" xr6:uid="{00000000-0010-0000-3200-000001000000}" uniqueName="DevCostsDeveloperFees_DeveloperOverhead">
      <xmlPr mapId="1" xpath="/IMC/DevCostsDeveloperFees_DeveloperOverhead" xmlDataType="decimal"/>
    </xmlCellPr>
  </singleXmlCell>
  <singleXmlCell id="44" xr6:uid="{00000000-000C-0000-FFFF-FFFF33000000}" r="L306" connectionId="1">
    <xmlCellPr id="1" xr6:uid="{00000000-0010-0000-3300-000001000000}" uniqueName="DevCostsDeveloperFees_DevelopersFee">
      <xmlPr mapId="1" xpath="/IMC/DevCostsDeveloperFees_DevelopersFee" xmlDataType="decimal"/>
    </xmlCellPr>
  </singleXmlCell>
  <singleXmlCell id="45" xr6:uid="{00000000-000C-0000-FFFF-FFFF34000000}" r="L308" connectionId="1">
    <xmlCellPr id="1" xr6:uid="{00000000-0010-0000-3400-000001000000}" uniqueName="DevCostsDeveloperFees_DevelopersFeesCustomField1">
      <xmlPr mapId="1" xpath="/IMC/DevCostsDeveloperFees_DevelopersFeesCustomField1" xmlDataType="decimal"/>
    </xmlCellPr>
  </singleXmlCell>
  <singleXmlCell id="46" xr6:uid="{00000000-000C-0000-FFFF-FFFF35000000}" r="L307" connectionId="1">
    <xmlCellPr id="1" xr6:uid="{00000000-0010-0000-3500-000001000000}" uniqueName="DevCostsDeveloperFees_ProjectConsultantFees">
      <xmlPr mapId="1" xpath="/IMC/DevCostsDeveloperFees_ProjectConsultantFees" xmlDataType="decimal"/>
    </xmlCellPr>
  </singleXmlCell>
  <singleXmlCell id="50" xr6:uid="{00000000-000C-0000-FFFF-FFFF36000000}" r="L283" connectionId="1">
    <xmlCellPr id="1" xr6:uid="{00000000-0010-0000-3600-000001000000}" uniqueName="DevCostsPermanentFinancing_AppraisalFees">
      <xmlPr mapId="1" xpath="/IMC/DevCostsPermanentFinancing_AppraisalFees" xmlDataType="decimal"/>
    </xmlCellPr>
  </singleXmlCell>
  <singleXmlCell id="51" xr6:uid="{00000000-000C-0000-FFFF-FFFF37000000}" r="L278" connectionId="1">
    <xmlCellPr id="1" xr6:uid="{00000000-0010-0000-3700-000001000000}" uniqueName="DevCostsPermanentFinancing_BondPremium">
      <xmlPr mapId="1" xpath="/IMC/DevCostsPermanentFinancing_BondPremium" xmlDataType="decimal"/>
    </xmlCellPr>
  </singleXmlCell>
  <singleXmlCell id="52" xr6:uid="{00000000-000C-0000-FFFF-FFFF38000000}" r="L281" connectionId="1">
    <xmlCellPr id="1" xr6:uid="{00000000-0010-0000-3800-000001000000}" uniqueName="DevCostsPermanentFinancing_CounselsFee">
      <xmlPr mapId="1" xpath="/IMC/DevCostsPermanentFinancing_CounselsFee" xmlDataType="decimal"/>
    </xmlCellPr>
  </singleXmlCell>
  <singleXmlCell id="53" xr6:uid="{00000000-000C-0000-FFFF-FFFF39000000}" r="L279" connectionId="1">
    <xmlCellPr id="1" xr6:uid="{00000000-0010-0000-3900-000001000000}" uniqueName="DevCostsPermanentFinancing_CreditEnhancement">
      <xmlPr mapId="1" xpath="/IMC/DevCostsPermanentFinancing_CreditEnhancement" xmlDataType="decimal"/>
    </xmlCellPr>
  </singleXmlCell>
  <singleXmlCell id="54" xr6:uid="{00000000-000C-0000-FFFF-FFFF3A000000}" r="L284" connectionId="1">
    <xmlCellPr id="1" xr6:uid="{00000000-0010-0000-3A00-000001000000}" uniqueName="DevCostsPermanentFinancing_CreditReport">
      <xmlPr mapId="1" xpath="/IMC/DevCostsPermanentFinancing_CreditReport" xmlDataType="decimal"/>
    </xmlCellPr>
  </singleXmlCell>
  <singleXmlCell id="55" xr6:uid="{00000000-000C-0000-FFFF-FFFF3B000000}" r="L282" connectionId="1">
    <xmlCellPr id="1" xr6:uid="{00000000-0010-0000-3B00-000001000000}" uniqueName="DevCostsPermanentFinancing_LendersCounselFee">
      <xmlPr mapId="1" xpath="/IMC/DevCostsPermanentFinancing_LendersCounselFee" xmlDataType="decimal"/>
    </xmlCellPr>
  </singleXmlCell>
  <singleXmlCell id="56" xr6:uid="{00000000-000C-0000-FFFF-FFFF3C000000}" r="L285" connectionId="1">
    <xmlCellPr id="1" xr6:uid="{00000000-0010-0000-3C00-000001000000}" uniqueName="DevCostsPermanentFinancing_MortgageBrokerFees">
      <xmlPr mapId="1" xpath="/IMC/DevCostsPermanentFinancing_MortgageBrokerFees" xmlDataType="decimal"/>
    </xmlCellPr>
  </singleXmlCell>
  <singleXmlCell id="57" xr6:uid="{00000000-000C-0000-FFFF-FFFF3D000000}" r="L288" connectionId="1">
    <xmlCellPr id="1" xr6:uid="{00000000-0010-0000-3D00-000001000000}" uniqueName="DevCostsPermanentFinancing_OtherPermanentFinancingFeesandExpenses">
      <xmlPr mapId="1" xpath="/IMC/DevCostsPermanentFinancing_OtherPermanentFinancingFeesandExpenses" xmlDataType="decimal"/>
    </xmlCellPr>
  </singleXmlCell>
  <singleXmlCell id="58" xr6:uid="{00000000-000C-0000-FFFF-FFFF3E000000}" r="L286" connectionId="1">
    <xmlCellPr id="1" xr6:uid="{00000000-0010-0000-3E00-000001000000}" uniqueName="DevCostsPermanentFinancing_PermanentFinancingCustomField1">
      <xmlPr mapId="1" xpath="/IMC/DevCostsPermanentFinancing_PermanentFinancingCustomField1" xmlDataType="decimal"/>
    </xmlCellPr>
  </singleXmlCell>
  <singleXmlCell id="59" xr6:uid="{00000000-000C-0000-FFFF-FFFF3F000000}" r="L287" connectionId="1">
    <xmlCellPr id="1" xr6:uid="{00000000-0010-0000-3F00-000001000000}" uniqueName="DevCostsPermanentFinancing_PermanentFinancingCustomField2">
      <xmlPr mapId="1" xpath="/IMC/DevCostsPermanentFinancing_PermanentFinancingCustomField2" xmlDataType="decimal"/>
    </xmlCellPr>
  </singleXmlCell>
  <singleXmlCell id="60" xr6:uid="{00000000-000C-0000-FFFF-FFFF40000000}" r="L277" connectionId="1">
    <xmlCellPr id="1" xr6:uid="{00000000-0010-0000-4000-000001000000}" uniqueName="DevCostsPermanentFinancing_PermanentLoanOriginationFee">
      <xmlPr mapId="1" xpath="/IMC/DevCostsPermanentFinancing_PermanentLoanOriginationFee" xmlDataType="decimal"/>
    </xmlCellPr>
  </singleXmlCell>
  <singleXmlCell id="61" xr6:uid="{00000000-000C-0000-FFFF-FFFF41000000}" r="L280" connectionId="1">
    <xmlCellPr id="1" xr6:uid="{00000000-0010-0000-4100-000001000000}" uniqueName="DevCostsPermanentFinancing_TitleandRecordingCostsForPermanentFinancing">
      <xmlPr mapId="1" xpath="/IMC/DevCostsPermanentFinancing_TitleandRecordingCostsForPermanentFinancing" xmlDataType="decimal"/>
    </xmlCellPr>
  </singleXmlCell>
  <singleXmlCell id="106" xr6:uid="{00000000-000C-0000-FFFF-FFFF42000000}" r="L255" connectionId="1">
    <xmlCellPr id="1" xr6:uid="{00000000-0010-0000-4200-000001000000}" uniqueName="DevCostsProfessionalFees_ProfessionalFeesCustomField2">
      <xmlPr mapId="1" xpath="/IMC/DevCostsProfessionalFees_ProfessionalFeesCustomField2" xmlDataType="decimal"/>
    </xmlCellPr>
  </singleXmlCell>
  <singleXmlCell id="107" xr6:uid="{00000000-000C-0000-FFFF-FFFF43000000}" r="L261" connectionId="1">
    <xmlCellPr id="1" xr6:uid="{00000000-0010-0000-4300-000001000000}" uniqueName="DevCostsProfessionalFees_ProfessionalFeesCustomField1">
      <xmlPr mapId="1" xpath="/IMC/DevCostsProfessionalFees_ProfessionalFeesCustomField1" xmlDataType="decimal"/>
    </xmlCellPr>
  </singleXmlCell>
  <singleXmlCell id="108" xr6:uid="{00000000-000C-0000-FFFF-FFFF44000000}" r="L259" connectionId="1">
    <xmlCellPr id="1" xr6:uid="{00000000-0010-0000-4400-000001000000}" uniqueName="DevCostsProfessionalFees_ProfessionalFeesCustomField3">
      <xmlPr mapId="1" xpath="/IMC/DevCostsProfessionalFees_ProfessionalFeesCustomField3" xmlDataType="decimal"/>
    </xmlCellPr>
  </singleXmlCell>
  <singleXmlCell id="109" xr6:uid="{00000000-000C-0000-FFFF-FFFF45000000}" r="L257" connectionId="1">
    <xmlCellPr id="1" xr6:uid="{00000000-0010-0000-4500-000001000000}" uniqueName="DevCostsProfessionalFees_ArchitectFeeConstructionSupervision">
      <xmlPr mapId="1" xpath="/IMC/DevCostsProfessionalFees_ArchitectFeeConstructionSupervision" xmlDataType="decimal"/>
    </xmlCellPr>
  </singleXmlCell>
  <singleXmlCell id="110" xr6:uid="{00000000-000C-0000-FFFF-FFFF46000000}" r="L256" connectionId="1">
    <xmlCellPr id="1" xr6:uid="{00000000-0010-0000-4600-000001000000}" uniqueName="DevCostsProfessionalFees_ArchitectFeeDesign">
      <xmlPr mapId="1" xpath="/IMC/DevCostsProfessionalFees_ArchitectFeeDesign" xmlDataType="decimal"/>
    </xmlCellPr>
  </singleXmlCell>
  <singleXmlCell id="111" xr6:uid="{00000000-000C-0000-FFFF-FFFF47000000}" r="L258" connectionId="1">
    <xmlCellPr id="1" xr6:uid="{00000000-0010-0000-4700-000001000000}" uniqueName="DevCostsProfessionalFees_EngineeringFees">
      <xmlPr mapId="1" xpath="/IMC/DevCostsProfessionalFees_EngineeringFees" xmlDataType="decimal"/>
    </xmlCellPr>
  </singleXmlCell>
  <singleXmlCell id="112" xr6:uid="{00000000-000C-0000-FFFF-FFFF48000000}" r="L263" connectionId="1">
    <xmlCellPr id="1" xr6:uid="{00000000-0010-0000-4800-000001000000}" uniqueName="DevCostsProfessionalFees_OtherProfessionalFees">
      <xmlPr mapId="1" xpath="/IMC/DevCostsProfessionalFees_OtherProfessionalFees" xmlDataType="decimal"/>
    </xmlCellPr>
  </singleXmlCell>
  <singleXmlCell id="113" xr6:uid="{00000000-000C-0000-FFFF-FFFF49000000}" r="L260" connectionId="1">
    <xmlCellPr id="1" xr6:uid="{00000000-0010-0000-4900-000001000000}" uniqueName="DevCostsProfessionalFees_RealEstateAttorneyFees">
      <xmlPr mapId="1" xpath="/IMC/DevCostsProfessionalFees_RealEstateAttorneyFees" xmlDataType="decimal"/>
    </xmlCellPr>
  </singleXmlCell>
  <singleXmlCell id="114" xr6:uid="{00000000-000C-0000-FFFF-FFFF4A000000}" r="L262" connectionId="1">
    <xmlCellPr id="1" xr6:uid="{00000000-0010-0000-4A00-000001000000}" uniqueName="DevCostsProfessionalFees_Survey">
      <xmlPr mapId="1" xpath="/IMC/DevCostsProfessionalFees_Survey" xmlDataType="decimal"/>
    </xmlCellPr>
  </singleXmlCell>
  <singleXmlCell id="115" xr6:uid="{00000000-000C-0000-FFFF-FFFF4B000000}" r="L293" connectionId="1">
    <xmlCellPr id="1" xr6:uid="{00000000-0010-0000-4B00-000001000000}" uniqueName="DevCostsSoftCosts_ComplianceFees">
      <xmlPr mapId="1" xpath="/IMC/DevCostsSoftCosts_ComplianceFees" xmlDataType="decimal"/>
    </xmlCellPr>
  </singleXmlCell>
  <singleXmlCell id="116" xr6:uid="{00000000-000C-0000-FFFF-FFFF4C000000}" r="L294" connectionId="1">
    <xmlCellPr id="1" xr6:uid="{00000000-0010-0000-4C00-000001000000}" uniqueName="DevCostsSoftCosts_CostCertification">
      <xmlPr mapId="1" xpath="/IMC/DevCostsSoftCosts_CostCertification" xmlDataType="decimal"/>
    </xmlCellPr>
  </singleXmlCell>
  <singleXmlCell id="117" xr6:uid="{00000000-000C-0000-FFFF-FFFF4D000000}" r="L290" connectionId="1">
    <xmlCellPr id="1" xr6:uid="{00000000-0010-0000-4D00-000001000000}" uniqueName="DevCostsSoftCosts_EnvironmentalStudy">
      <xmlPr mapId="1" xpath="/IMC/DevCostsSoftCosts_EnvironmentalStudy" xmlDataType="decimal"/>
    </xmlCellPr>
  </singleXmlCell>
  <singleXmlCell id="118" xr6:uid="{00000000-000C-0000-FFFF-FFFF4E000000}" r="L289" connectionId="1">
    <xmlCellPr id="1" xr6:uid="{00000000-0010-0000-4E00-000001000000}" uniqueName="DevCostsSoftCosts_FeasibilityStudy">
      <xmlPr mapId="1" xpath="/IMC/DevCostsSoftCosts_FeasibilityStudy" xmlDataType="decimal"/>
    </xmlCellPr>
  </singleXmlCell>
  <singleXmlCell id="119" xr6:uid="{00000000-000C-0000-FFFF-FFFF4F000000}" r="L291" connectionId="1">
    <xmlCellPr id="1" xr6:uid="{00000000-0010-0000-4F00-000001000000}" uniqueName="DevCostsSoftCosts_MarketStudy">
      <xmlPr mapId="1" xpath="/IMC/DevCostsSoftCosts_MarketStudy" xmlDataType="decimal"/>
    </xmlCellPr>
  </singleXmlCell>
  <singleXmlCell id="120" xr6:uid="{00000000-000C-0000-FFFF-FFFF50000000}" r="L292" connectionId="1">
    <xmlCellPr id="1" xr6:uid="{00000000-0010-0000-5000-000001000000}" uniqueName="DevCostsSoftCosts_TaxCreditFees">
      <xmlPr mapId="1" xpath="/IMC/DevCostsSoftCosts_TaxCreditFees" xmlDataType="decimal"/>
    </xmlCellPr>
  </singleXmlCell>
  <singleXmlCell id="121" xr6:uid="{00000000-000C-0000-FFFF-FFFF51000000}" r="L295" connectionId="1">
    <xmlCellPr id="1" xr6:uid="{00000000-0010-0000-5100-000001000000}" uniqueName="DevCostsSoftCosts_TenantRelocationCosts">
      <xmlPr mapId="1" xpath="/IMC/DevCostsSoftCosts_TenantRelocationCosts" xmlDataType="decimal"/>
    </xmlCellPr>
  </singleXmlCell>
  <singleXmlCell id="122" xr6:uid="{00000000-000C-0000-FFFF-FFFF52000000}" r="L296" connectionId="1">
    <xmlCellPr id="1" xr6:uid="{00000000-0010-0000-5200-000001000000}" uniqueName="DevCostsSoftCosts_SoftCostsCustomField1">
      <xmlPr mapId="1" xpath="/IMC/DevCostsSoftCosts_SoftCostsCustomField1" xmlDataType="decimal"/>
    </xmlCellPr>
  </singleXmlCell>
  <singleXmlCell id="123" xr6:uid="{00000000-000C-0000-FFFF-FFFF53000000}" r="L297" connectionId="1">
    <xmlCellPr id="1" xr6:uid="{00000000-0010-0000-5300-000001000000}" uniqueName="DevCostsSoftCosts_SoftCostsCustomField2">
      <xmlPr mapId="1" xpath="/IMC/DevCostsSoftCosts_SoftCostsCustomField2" xmlDataType="decimal"/>
    </xmlCellPr>
  </singleXmlCell>
  <singleXmlCell id="124" xr6:uid="{00000000-000C-0000-FFFF-FFFF54000000}" r="L298" connectionId="1">
    <xmlCellPr id="1" xr6:uid="{00000000-0010-0000-5400-000001000000}" uniqueName="DevCostsSoftCosts_SoftCostsCustomField330%PV">
      <xmlPr mapId="1" xpath="/IMC/DevCostsSoftCosts_SoftCostsCustomField330_x005f_x0025_PV" xmlDataType="decimal"/>
    </xmlCellPr>
  </singleXmlCell>
  <singleXmlCell id="125" xr6:uid="{00000000-000C-0000-FFFF-FFFF55000000}" r="L299" connectionId="1">
    <xmlCellPr id="1" xr6:uid="{00000000-0010-0000-5500-000001000000}" uniqueName="DevCostsSoftCosts_OtherOwnerCosts">
      <xmlPr mapId="1" xpath="/IMC/DevCostsSoftCosts_OtherOwnerCosts" xmlDataType="decimal"/>
    </xmlCellPr>
  </singleXmlCell>
  <singleXmlCell id="126" xr6:uid="{00000000-000C-0000-FFFF-FFFF56000000}" r="L302" connectionId="1">
    <xmlCellPr id="1" xr6:uid="{00000000-0010-0000-5600-000001000000}" uniqueName="DevCostsSyndicationCosts_BridgeLoanFees">
      <xmlPr mapId="1" xpath="/IMC/DevCostsSyndicationCosts_BridgeLoanFees" xmlDataType="decimal"/>
    </xmlCellPr>
  </singleXmlCell>
  <singleXmlCell id="127" xr6:uid="{00000000-000C-0000-FFFF-FFFF57000000}" r="L300" connectionId="1">
    <xmlCellPr id="1" xr6:uid="{00000000-0010-0000-5700-000001000000}" uniqueName="DevCostsSyndicationCosts_OrganizationalExpenses">
      <xmlPr mapId="1" xpath="/IMC/DevCostsSyndicationCosts_OrganizationalExpenses" xmlDataType="decimal"/>
    </xmlCellPr>
  </singleXmlCell>
  <singleXmlCell id="128" xr6:uid="{00000000-000C-0000-FFFF-FFFF58000000}" r="L301" connectionId="1">
    <xmlCellPr id="1" xr6:uid="{00000000-0010-0000-5800-000001000000}" uniqueName="DevCostsSyndicationCosts_TaxOpinion">
      <xmlPr mapId="1" xpath="/IMC/DevCostsSyndicationCosts_TaxOpinion" xmlDataType="decimal"/>
    </xmlCellPr>
  </singleXmlCell>
  <singleXmlCell id="129" xr6:uid="{00000000-000C-0000-FFFF-FFFF59000000}" r="L303" connectionId="1">
    <xmlCellPr id="1" xr6:uid="{00000000-0010-0000-5900-000001000000}" uniqueName="DevCostsSyndicationCosts_SyndicationFees">
      <xmlPr mapId="1" xpath="/IMC/DevCostsSyndicationCosts_SyndicationFees" xmlDataType="decimal"/>
    </xmlCellPr>
  </singleXmlCell>
  <singleXmlCell id="130" xr6:uid="{00000000-000C-0000-FFFF-FFFF5A000000}" r="L304" connectionId="1">
    <xmlCellPr id="1" xr6:uid="{00000000-0010-0000-5A00-000001000000}" uniqueName="DevCostsSyndicationCosts_SyndicationCostsCustomField1">
      <xmlPr mapId="1" xpath="/IMC/DevCostsSyndicationCosts_SyndicationCostsCustomField1" xmlDataType="decimal"/>
    </xmlCellPr>
  </singleXmlCell>
  <singleXmlCell id="131" xr6:uid="{00000000-000C-0000-FFFF-FFFF5B000000}" r="L309" connectionId="1">
    <xmlCellPr id="1" xr6:uid="{00000000-0010-0000-5B00-000001000000}" uniqueName="DevCostsProjectReserves_OperatingReserve">
      <xmlPr mapId="1" xpath="/IMC/DevCostsProjectReserves_OperatingReserve" xmlDataType="decimal"/>
    </xmlCellPr>
  </singleXmlCell>
  <singleXmlCell id="134" xr6:uid="{00000000-000C-0000-FFFF-FFFF5C000000}" r="L310" connectionId="1">
    <xmlCellPr id="1" xr6:uid="{00000000-0010-0000-5C00-000001000000}" uniqueName="DevCostsProjectReserves_OtherProjectReservesCosts">
      <xmlPr mapId="1" xpath="/IMC/DevCostsProjectReserves_OtherProjectReservesCosts" xmlDataType="decimal"/>
    </xmlCellPr>
  </singleXmlCell>
  <singleXmlCell id="169" xr6:uid="{00000000-000C-0000-FFFF-FFFF5D000000}" r="L173" connectionId="1">
    <xmlCellPr id="1" xr6:uid="{00000000-0010-0000-5D00-000001000000}" uniqueName="RentalAnalysisUnits_Bathrooms_Unit2">
      <xmlPr mapId="1" xpath="/IMC/RentalAnalysisUnits_Bathrooms_Unit2" xmlDataType="decimal"/>
    </xmlCellPr>
  </singleXmlCell>
  <singleXmlCell id="170" xr6:uid="{00000000-000C-0000-FFFF-FFFF5E000000}" r="L174" connectionId="1">
    <xmlCellPr id="1" xr6:uid="{00000000-0010-0000-5E00-000001000000}" uniqueName="RentalAnalysisUnits_Bathrooms_Unit3">
      <xmlPr mapId="1" xpath="/IMC/RentalAnalysisUnits_Bathrooms_Unit3" xmlDataType="decimal"/>
    </xmlCellPr>
  </singleXmlCell>
  <singleXmlCell id="171" xr6:uid="{00000000-000C-0000-FFFF-FFFF5F000000}" r="L175" connectionId="1">
    <xmlCellPr id="1" xr6:uid="{00000000-0010-0000-5F00-000001000000}" uniqueName="RentalAnalysisUnits_Bathrooms_Unit4">
      <xmlPr mapId="1" xpath="/IMC/RentalAnalysisUnits_Bathrooms_Unit4" xmlDataType="decimal"/>
    </xmlCellPr>
  </singleXmlCell>
  <singleXmlCell id="185" xr6:uid="{00000000-000C-0000-FFFF-FFFF60000000}" r="L176" connectionId="1">
    <xmlCellPr id="1" xr6:uid="{00000000-0010-0000-6000-000001000000}" uniqueName="RentalAnalysisUnits_Bathrooms_Unit5">
      <xmlPr mapId="1" xpath="/IMC/RentalAnalysisUnits_Bathrooms_Unit5" xmlDataType="decimal"/>
    </xmlCellPr>
  </singleXmlCell>
  <singleXmlCell id="186" xr6:uid="{00000000-000C-0000-FFFF-FFFF61000000}" r="L177" connectionId="1">
    <xmlCellPr id="1" xr6:uid="{00000000-0010-0000-6100-000001000000}" uniqueName="RentalAnalysisUnits_Bathrooms_Unit6">
      <xmlPr mapId="1" xpath="/IMC/RentalAnalysisUnits_Bathrooms_Unit6" xmlDataType="decimal"/>
    </xmlCellPr>
  </singleXmlCell>
  <singleXmlCell id="187" xr6:uid="{00000000-000C-0000-FFFF-FFFF62000000}" r="L178" connectionId="1">
    <xmlCellPr id="1" xr6:uid="{00000000-0010-0000-6200-000001000000}" uniqueName="RentalAnalysisUnits_Bathrooms_Unit7">
      <xmlPr mapId="1" xpath="/IMC/RentalAnalysisUnits_Bathrooms_Unit7" xmlDataType="decimal"/>
    </xmlCellPr>
  </singleXmlCell>
  <singleXmlCell id="188" xr6:uid="{00000000-000C-0000-FFFF-FFFF63000000}" r="L179" connectionId="1">
    <xmlCellPr id="1" xr6:uid="{00000000-0010-0000-6300-000001000000}" uniqueName="RentalAnalysisUnits_Bathrooms_Unit8">
      <xmlPr mapId="1" xpath="/IMC/RentalAnalysisUnits_Bathrooms_Unit8" xmlDataType="decimal"/>
    </xmlCellPr>
  </singleXmlCell>
  <singleXmlCell id="189" xr6:uid="{00000000-000C-0000-FFFF-FFFF64000000}" r="L180" connectionId="1">
    <xmlCellPr id="1" xr6:uid="{00000000-0010-0000-6400-000001000000}" uniqueName="RentalAnalysisUnits_Bathrooms_Unit9">
      <xmlPr mapId="1" xpath="/IMC/RentalAnalysisUnits_Bathrooms_Unit9" xmlDataType="decimal"/>
    </xmlCellPr>
  </singleXmlCell>
  <singleXmlCell id="190" xr6:uid="{00000000-000C-0000-FFFF-FFFF65000000}" r="L181" connectionId="1">
    <xmlCellPr id="1" xr6:uid="{00000000-0010-0000-6500-000001000000}" uniqueName="RentalAnalysisUnits_Bathrooms_Unit10">
      <xmlPr mapId="1" xpath="/IMC/RentalAnalysisUnits_Bathrooms_Unit10" xmlDataType="decimal"/>
    </xmlCellPr>
  </singleXmlCell>
  <singleXmlCell id="191" xr6:uid="{00000000-000C-0000-FFFF-FFFF66000000}" r="L182" connectionId="1">
    <xmlCellPr id="1" xr6:uid="{00000000-0010-0000-6600-000001000000}" uniqueName="RentalAnalysisUnits_ProposedRent_Unit1">
      <xmlPr mapId="1" xpath="/IMC/RentalAnalysisUnits_ProposedRent_Unit1" xmlDataType="decimal"/>
    </xmlCellPr>
  </singleXmlCell>
  <singleXmlCell id="282" xr6:uid="{00000000-000C-0000-FFFF-FFFF67000000}" r="L183" connectionId="1">
    <xmlCellPr id="1" xr6:uid="{00000000-0010-0000-6700-000001000000}" uniqueName="RentalAnalysisUnits_ProposedRent_Unit2">
      <xmlPr mapId="1" xpath="/IMC/RentalAnalysisUnits_ProposedRent_Unit2" xmlDataType="decimal"/>
    </xmlCellPr>
  </singleXmlCell>
  <singleXmlCell id="283" xr6:uid="{00000000-000C-0000-FFFF-FFFF68000000}" r="L184" connectionId="1">
    <xmlCellPr id="1" xr6:uid="{00000000-0010-0000-6800-000001000000}" uniqueName="RentalAnalysisUnits_ProposedRent_Unit3">
      <xmlPr mapId="1" xpath="/IMC/RentalAnalysisUnits_ProposedRent_Unit3" xmlDataType="decimal"/>
    </xmlCellPr>
  </singleXmlCell>
  <singleXmlCell id="284" xr6:uid="{00000000-000C-0000-FFFF-FFFF69000000}" r="L185" connectionId="1">
    <xmlCellPr id="1" xr6:uid="{00000000-0010-0000-6900-000001000000}" uniqueName="RentalAnalysisUnits_ProposedRent_Unit4">
      <xmlPr mapId="1" xpath="/IMC/RentalAnalysisUnits_ProposedRent_Unit4" xmlDataType="decimal"/>
    </xmlCellPr>
  </singleXmlCell>
  <singleXmlCell id="285" xr6:uid="{00000000-000C-0000-FFFF-FFFF6A000000}" r="L186" connectionId="1">
    <xmlCellPr id="1" xr6:uid="{00000000-0010-0000-6A00-000001000000}" uniqueName="RentalAnalysisUnits_ProposedRent_Unit5">
      <xmlPr mapId="1" xpath="/IMC/RentalAnalysisUnits_ProposedRent_Unit5" xmlDataType="decimal"/>
    </xmlCellPr>
  </singleXmlCell>
  <singleXmlCell id="286" xr6:uid="{00000000-000C-0000-FFFF-FFFF6B000000}" r="L187" connectionId="1">
    <xmlCellPr id="1" xr6:uid="{00000000-0010-0000-6B00-000001000000}" uniqueName="RentalAnalysisUnits_ProposedRent_Unit6">
      <xmlPr mapId="1" xpath="/IMC/RentalAnalysisUnits_ProposedRent_Unit6" xmlDataType="decimal"/>
    </xmlCellPr>
  </singleXmlCell>
  <singleXmlCell id="287" xr6:uid="{00000000-000C-0000-FFFF-FFFF6C000000}" r="L188" connectionId="1">
    <xmlCellPr id="1" xr6:uid="{00000000-0010-0000-6C00-000001000000}" uniqueName="RentalAnalysisUnits_ProposedRent_Unit7">
      <xmlPr mapId="1" xpath="/IMC/RentalAnalysisUnits_ProposedRent_Unit7" xmlDataType="decimal"/>
    </xmlCellPr>
  </singleXmlCell>
  <singleXmlCell id="288" xr6:uid="{00000000-000C-0000-FFFF-FFFF6D000000}" r="L189" connectionId="1">
    <xmlCellPr id="1" xr6:uid="{00000000-0010-0000-6D00-000001000000}" uniqueName="RentalAnalysisUnits_ProposedRent_Unit8">
      <xmlPr mapId="1" xpath="/IMC/RentalAnalysisUnits_ProposedRent_Unit8" xmlDataType="decimal"/>
    </xmlCellPr>
  </singleXmlCell>
  <singleXmlCell id="289" xr6:uid="{00000000-000C-0000-FFFF-FFFF6E000000}" r="L190" connectionId="1">
    <xmlCellPr id="1" xr6:uid="{00000000-0010-0000-6E00-000001000000}" uniqueName="RentalAnalysisUnits_ProposedRent_Unit9">
      <xmlPr mapId="1" xpath="/IMC/RentalAnalysisUnits_ProposedRent_Unit9" xmlDataType="decimal"/>
    </xmlCellPr>
  </singleXmlCell>
  <singleXmlCell id="290" xr6:uid="{00000000-000C-0000-FFFF-FFFF6F000000}" r="L191" connectionId="1">
    <xmlCellPr id="1" xr6:uid="{00000000-0010-0000-6F00-000001000000}" uniqueName="RentalAnalysisUnits_ProposedRent_Unit10">
      <xmlPr mapId="1" xpath="/IMC/RentalAnalysisUnits_ProposedRent_Unit10" xmlDataType="decimal"/>
    </xmlCellPr>
  </singleXmlCell>
  <singleXmlCell id="291" xr6:uid="{00000000-000C-0000-FFFF-FFFF70000000}" r="L192" connectionId="1">
    <xmlCellPr id="1" xr6:uid="{00000000-0010-0000-7000-000001000000}" uniqueName="RentalAnalysisUnits_UtilityAllowance_Unit1">
      <xmlPr mapId="1" xpath="/IMC/RentalAnalysisUnits_UtilityAllowance_Unit1" xmlDataType="decimal"/>
    </xmlCellPr>
  </singleXmlCell>
  <singleXmlCell id="292" xr6:uid="{00000000-000C-0000-FFFF-FFFF71000000}" r="L193" connectionId="1">
    <xmlCellPr id="1" xr6:uid="{00000000-0010-0000-7100-000001000000}" uniqueName="RentalAnalysisUnits_UtilityAllowance_Unit2">
      <xmlPr mapId="1" xpath="/IMC/RentalAnalysisUnits_UtilityAllowance_Unit2" xmlDataType="decimal"/>
    </xmlCellPr>
  </singleXmlCell>
  <singleXmlCell id="293" xr6:uid="{00000000-000C-0000-FFFF-FFFF72000000}" r="L194" connectionId="1">
    <xmlCellPr id="1" xr6:uid="{00000000-0010-0000-7200-000001000000}" uniqueName="RentalAnalysisUnits_UtilityAllowance_Unit3">
      <xmlPr mapId="1" xpath="/IMC/RentalAnalysisUnits_UtilityAllowance_Unit3" xmlDataType="decimal"/>
    </xmlCellPr>
  </singleXmlCell>
  <singleXmlCell id="294" xr6:uid="{00000000-000C-0000-FFFF-FFFF73000000}" r="L195" connectionId="1">
    <xmlCellPr id="1" xr6:uid="{00000000-0010-0000-7300-000001000000}" uniqueName="RentalAnalysisUnits_UtilityAllowance_Unit4">
      <xmlPr mapId="1" xpath="/IMC/RentalAnalysisUnits_UtilityAllowance_Unit4" xmlDataType="decimal"/>
    </xmlCellPr>
  </singleXmlCell>
  <singleXmlCell id="295" xr6:uid="{00000000-000C-0000-FFFF-FFFF74000000}" r="L196" connectionId="1">
    <xmlCellPr id="1" xr6:uid="{00000000-0010-0000-7400-000001000000}" uniqueName="RentalAnalysisUnits_UtilityAllowance_Unit5">
      <xmlPr mapId="1" xpath="/IMC/RentalAnalysisUnits_UtilityAllowance_Unit5" xmlDataType="decimal"/>
    </xmlCellPr>
  </singleXmlCell>
  <singleXmlCell id="296" xr6:uid="{00000000-000C-0000-FFFF-FFFF75000000}" r="L197" connectionId="1">
    <xmlCellPr id="1" xr6:uid="{00000000-0010-0000-7500-000001000000}" uniqueName="RentalAnalysisUnits_UtilityAllowance_Unit6">
      <xmlPr mapId="1" xpath="/IMC/RentalAnalysisUnits_UtilityAllowance_Unit6" xmlDataType="decimal"/>
    </xmlCellPr>
  </singleXmlCell>
  <singleXmlCell id="298" xr6:uid="{00000000-000C-0000-FFFF-FFFF76000000}" r="L198" connectionId="1">
    <xmlCellPr id="1" xr6:uid="{00000000-0010-0000-7600-000001000000}" uniqueName="RentalAnalysisUnits_UtilityAllowance_Unit7">
      <xmlPr mapId="1" xpath="/IMC/RentalAnalysisUnits_UtilityAllowance_Unit7" xmlDataType="decimal"/>
    </xmlCellPr>
  </singleXmlCell>
  <singleXmlCell id="299" xr6:uid="{00000000-000C-0000-FFFF-FFFF77000000}" r="L199" connectionId="1">
    <xmlCellPr id="1" xr6:uid="{00000000-0010-0000-7700-000001000000}" uniqueName="RentalAnalysisUnits_UtilityAllowance_Unit8">
      <xmlPr mapId="1" xpath="/IMC/RentalAnalysisUnits_UtilityAllowance_Unit8" xmlDataType="decimal"/>
    </xmlCellPr>
  </singleXmlCell>
  <singleXmlCell id="300" xr6:uid="{00000000-000C-0000-FFFF-FFFF78000000}" r="L200" connectionId="1">
    <xmlCellPr id="1" xr6:uid="{00000000-0010-0000-7800-000001000000}" uniqueName="RentalAnalysisUnits_UtilityAllowance_Unit9">
      <xmlPr mapId="1" xpath="/IMC/RentalAnalysisUnits_UtilityAllowance_Unit9" xmlDataType="decimal"/>
    </xmlCellPr>
  </singleXmlCell>
  <singleXmlCell id="301" xr6:uid="{00000000-000C-0000-FFFF-FFFF79000000}" r="L201" connectionId="1">
    <xmlCellPr id="1" xr6:uid="{00000000-0010-0000-7900-000001000000}" uniqueName="RentalAnalysisUnits_UtilityAllowance_Unit10">
      <xmlPr mapId="1" xpath="/IMC/RentalAnalysisUnits_UtilityAllowance_Unit10" xmlDataType="decimal"/>
    </xmlCellPr>
  </singleXmlCell>
  <singleXmlCell id="341" xr6:uid="{00000000-000C-0000-FFFF-FFFF7A000000}" r="L172" connectionId="1">
    <xmlCellPr id="1" xr6:uid="{00000000-0010-0000-7A00-000001000000}" uniqueName="RentalAnalysisUnits_Bathrooms_Unit1">
      <xmlPr mapId="1" xpath="/IMC/RentalAnalysisUnits_Bathrooms_Unit1" xmlDataType="decimal"/>
    </xmlCellPr>
  </singleXmlCell>
  <singleXmlCell id="417" xr6:uid="{00000000-000C-0000-FFFF-FFFF7B000000}" r="L203" connectionId="1">
    <xmlCellPr id="1" xr6:uid="{00000000-0010-0000-7B00-000001000000}" uniqueName="RentalAnalysis_LessProvisionsForVacancy/LossAs%OfGrossRentalIncom">
      <xmlPr mapId="1" xpath="/IMC/RentalAnalysis_LessProvisionsForVacancy_x005f_x002F_LossAs_x005f_x0025_OfGrossRentalIncom" xmlDataType="decimal"/>
    </xmlCellPr>
  </singleXmlCell>
  <singleXmlCell id="3" xr6:uid="{00000000-000C-0000-FFFF-FFFF7C000000}" r="L204" connectionId="1">
    <xmlCellPr id="1" xr6:uid="{00000000-0010-0000-7C00-000001000000}" uniqueName="AdministrativeExpenses_Accounting">
      <xmlPr mapId="1" xpath="/IMC/AdministrativeExpenses_Accounting" xmlDataType="decimal"/>
    </xmlCellPr>
  </singleXmlCell>
  <singleXmlCell id="4" xr6:uid="{00000000-000C-0000-FFFF-FFFF7D000000}" r="L205" connectionId="1">
    <xmlCellPr id="1" xr6:uid="{00000000-0010-0000-7D00-000001000000}" uniqueName="AdministrativeExpenses_Advertising">
      <xmlPr mapId="1" xpath="/IMC/AdministrativeExpenses_Advertising" xmlDataType="decimal"/>
    </xmlCellPr>
  </singleXmlCell>
  <singleXmlCell id="5" xr6:uid="{00000000-000C-0000-FFFF-FFFF7E000000}" r="L206" connectionId="1">
    <xmlCellPr id="1" xr6:uid="{00000000-0010-0000-7E00-000001000000}" uniqueName="AdministrativeExpenses_AnnualComplianceFees">
      <xmlPr mapId="1" xpath="/IMC/AdministrativeExpenses_AnnualComplianceFees" xmlDataType="decimal"/>
    </xmlCellPr>
  </singleXmlCell>
  <singleXmlCell id="6" xr6:uid="{00000000-000C-0000-FFFF-FFFF7F000000}" r="L207" connectionId="1">
    <xmlCellPr id="1" xr6:uid="{00000000-0010-0000-7F00-000001000000}" uniqueName="AdministrativeExpenses_Legal">
      <xmlPr mapId="1" xpath="/IMC/AdministrativeExpenses_Legal" xmlDataType="decimal"/>
    </xmlCellPr>
  </singleXmlCell>
  <singleXmlCell id="7" xr6:uid="{00000000-000C-0000-FFFF-FFFF80000000}" r="L209" connectionId="1">
    <xmlCellPr id="1" xr6:uid="{00000000-0010-0000-8000-000001000000}" uniqueName="AdministrativeExpenses_ManagementFees">
      <xmlPr mapId="1" xpath="/IMC/AdministrativeExpenses_ManagementFees" xmlDataType="decimal"/>
    </xmlCellPr>
  </singleXmlCell>
  <singleXmlCell id="8" xr6:uid="{00000000-000C-0000-FFFF-FFFF81000000}" r="L210" connectionId="1">
    <xmlCellPr id="1" xr6:uid="{00000000-0010-0000-8100-000001000000}" uniqueName="AdministrativeExpenses_ManagementPayroll">
      <xmlPr mapId="1" xpath="/IMC/AdministrativeExpenses_ManagementPayroll" xmlDataType="decimal"/>
    </xmlCellPr>
  </singleXmlCell>
  <singleXmlCell id="9" xr6:uid="{00000000-000C-0000-FFFF-FFFF82000000}" r="L213" connectionId="1">
    <xmlCellPr id="1" xr6:uid="{00000000-0010-0000-8200-000001000000}" uniqueName="AdministrativeExpenses_OfficeSupplies">
      <xmlPr mapId="1" xpath="/IMC/AdministrativeExpenses_OfficeSupplies" xmlDataType="decimal"/>
    </xmlCellPr>
  </singleXmlCell>
  <singleXmlCell id="10" xr6:uid="{00000000-000C-0000-FFFF-FFFF83000000}" r="L208" connectionId="1">
    <xmlCellPr id="1" xr6:uid="{00000000-0010-0000-8300-000001000000}" uniqueName="AdministrativeExpenses_CustomFieldDecimalValue1">
      <xmlPr mapId="1" xpath="/IMC/AdministrativeExpenses_CustomFieldDecimalValue1" xmlDataType="decimal"/>
    </xmlCellPr>
  </singleXmlCell>
  <singleXmlCell id="11" xr6:uid="{00000000-000C-0000-FFFF-FFFF84000000}" r="L211" connectionId="1">
    <xmlCellPr id="1" xr6:uid="{00000000-0010-0000-8400-000001000000}" uniqueName="AdministrativeExpenses_CustomFieldDecimalValue2">
      <xmlPr mapId="1" xpath="/IMC/AdministrativeExpenses_CustomFieldDecimalValue2" xmlDataType="decimal"/>
    </xmlCellPr>
  </singleXmlCell>
  <singleXmlCell id="12" xr6:uid="{00000000-000C-0000-FFFF-FFFF85000000}" r="L212" connectionId="1">
    <xmlCellPr id="1" xr6:uid="{00000000-0010-0000-8500-000001000000}" uniqueName="AdministrativeExpenses_Telephone">
      <xmlPr mapId="1" xpath="/IMC/AdministrativeExpenses_Telephone" xmlDataType="decimal"/>
    </xmlCellPr>
  </singleXmlCell>
  <singleXmlCell id="13" xr6:uid="{00000000-000C-0000-FFFF-FFFF86000000}" r="L214" connectionId="1">
    <xmlCellPr id="1" xr6:uid="{00000000-0010-0000-8600-000001000000}" uniqueName="AdministrativeExpenses_Other">
      <xmlPr mapId="1" xpath="/IMC/AdministrativeExpenses_Other" xmlDataType="decimal"/>
    </xmlCellPr>
  </singleXmlCell>
  <singleXmlCell id="77" xr6:uid="{00000000-000C-0000-FFFF-FFFF87000000}" r="L216" connectionId="1">
    <xmlCellPr id="1" xr6:uid="{00000000-0010-0000-8700-000001000000}" uniqueName="OperatingExpenses_Electrical">
      <xmlPr mapId="1" xpath="/IMC/OperatingExpenses_Electrical" xmlDataType="decimal"/>
    </xmlCellPr>
  </singleXmlCell>
  <singleXmlCell id="78" xr6:uid="{00000000-000C-0000-FFFF-FFFF88000000}" r="L215" connectionId="1">
    <xmlCellPr id="1" xr6:uid="{00000000-0010-0000-8800-000001000000}" uniqueName="OperatingExpenses_Fuel">
      <xmlPr mapId="1" xpath="/IMC/OperatingExpenses_Fuel" xmlDataType="decimal"/>
    </xmlCellPr>
  </singleXmlCell>
  <singleXmlCell id="79" xr6:uid="{00000000-000C-0000-FFFF-FFFF89000000}" r="L217" connectionId="1">
    <xmlCellPr id="1" xr6:uid="{00000000-0010-0000-8900-000001000000}" uniqueName="OperatingExpenses_WaterAndSewer">
      <xmlPr mapId="1" xpath="/IMC/OperatingExpenses_WaterAndSewer" xmlDataType="decimal"/>
    </xmlCellPr>
  </singleXmlCell>
  <singleXmlCell id="80" xr6:uid="{00000000-000C-0000-FFFF-FFFF8A000000}" r="L218" connectionId="1">
    <xmlCellPr id="1" xr6:uid="{00000000-0010-0000-8A00-000001000000}" uniqueName="OperatingExpenses_NaturalGas">
      <xmlPr mapId="1" xpath="/IMC/OperatingExpenses_NaturalGas" xmlDataType="decimal"/>
    </xmlCellPr>
  </singleXmlCell>
  <singleXmlCell id="81" xr6:uid="{00000000-000C-0000-FFFF-FFFF8B000000}" r="L219" connectionId="1">
    <xmlCellPr id="1" xr6:uid="{00000000-0010-0000-8B00-000001000000}" uniqueName="OperatingExpenses_Trash">
      <xmlPr mapId="1" xpath="/IMC/OperatingExpenses_Trash" xmlDataType="decimal"/>
    </xmlCellPr>
  </singleXmlCell>
  <singleXmlCell id="82" xr6:uid="{00000000-000C-0000-FFFF-FFFF8C000000}" r="L220" connectionId="1">
    <xmlCellPr id="1" xr6:uid="{00000000-0010-0000-8C00-000001000000}" uniqueName="OperatingExpenses_Security">
      <xmlPr mapId="1" xpath="/IMC/OperatingExpenses_Security" xmlDataType="decimal"/>
    </xmlCellPr>
  </singleXmlCell>
  <singleXmlCell id="83" xr6:uid="{00000000-000C-0000-FFFF-FFFF8D000000}" r="L221" connectionId="1">
    <xmlCellPr id="1" xr6:uid="{00000000-0010-0000-8D00-000001000000}" uniqueName="OperatingExpenses_Other">
      <xmlPr mapId="1" xpath="/IMC/OperatingExpenses_Other" xmlDataType="decimal"/>
    </xmlCellPr>
  </singleXmlCell>
  <singleXmlCell id="84" xr6:uid="{00000000-000C-0000-FFFF-FFFF8E000000}" r="L229" connectionId="1">
    <xmlCellPr id="1" xr6:uid="{00000000-0010-0000-8E00-000001000000}" uniqueName="MaintenanceExpenses_CustomFieldDecimalValue1">
      <xmlPr mapId="1" xpath="/IMC/MaintenanceExpenses_CustomFieldDecimalValue1" xmlDataType="decimal"/>
    </xmlCellPr>
  </singleXmlCell>
  <singleXmlCell id="85" xr6:uid="{00000000-000C-0000-FFFF-FFFF8F000000}" r="L222" connectionId="1">
    <xmlCellPr id="1" xr6:uid="{00000000-0010-0000-8F00-000001000000}" uniqueName="MaintenanceExpenses_CustomFieldDecimalValue2">
      <xmlPr mapId="1" xpath="/IMC/MaintenanceExpenses_CustomFieldDecimalValue2" xmlDataType="decimal"/>
    </xmlCellPr>
  </singleXmlCell>
  <singleXmlCell id="86" xr6:uid="{00000000-000C-0000-FFFF-FFFF90000000}" r="L228" connectionId="1">
    <xmlCellPr id="1" xr6:uid="{00000000-0010-0000-9000-000001000000}" uniqueName="MaintenanceExpenses_CustomFieldDecimalValue3">
      <xmlPr mapId="1" xpath="/IMC/MaintenanceExpenses_CustomFieldDecimalValue3" xmlDataType="decimal"/>
    </xmlCellPr>
  </singleXmlCell>
  <singleXmlCell id="87" xr6:uid="{00000000-000C-0000-FFFF-FFFF91000000}" r="L223" connectionId="1">
    <xmlCellPr id="1" xr6:uid="{00000000-0010-0000-9100-000001000000}" uniqueName="MaintenanceExpenses_Decorating">
      <xmlPr mapId="1" xpath="/IMC/MaintenanceExpenses_Decorating" xmlDataType="decimal"/>
    </xmlCellPr>
  </singleXmlCell>
  <singleXmlCell id="88" xr6:uid="{00000000-000C-0000-FFFF-FFFF92000000}" r="L224" connectionId="1">
    <xmlCellPr id="1" xr6:uid="{00000000-0010-0000-9200-000001000000}" uniqueName="MaintenanceExpenses_Elevator">
      <xmlPr mapId="1" xpath="/IMC/MaintenanceExpenses_Elevator" xmlDataType="decimal"/>
    </xmlCellPr>
  </singleXmlCell>
  <singleXmlCell id="89" xr6:uid="{00000000-000C-0000-FFFF-FFFF93000000}" r="L225" connectionId="1">
    <xmlCellPr id="1" xr6:uid="{00000000-0010-0000-9300-000001000000}" uniqueName="MaintenanceExpenses_Exterminating">
      <xmlPr mapId="1" xpath="/IMC/MaintenanceExpenses_Exterminating" xmlDataType="decimal"/>
    </xmlCellPr>
  </singleXmlCell>
  <singleXmlCell id="90" xr6:uid="{00000000-000C-0000-FFFF-FFFF94000000}" r="L226" connectionId="1">
    <xmlCellPr id="1" xr6:uid="{00000000-0010-0000-9400-000001000000}" uniqueName="MaintenanceExpenses_Landscaping">
      <xmlPr mapId="1" xpath="/IMC/MaintenanceExpenses_Landscaping" xmlDataType="decimal"/>
    </xmlCellPr>
  </singleXmlCell>
  <singleXmlCell id="91" xr6:uid="{00000000-000C-0000-FFFF-FFFF95000000}" r="L227" connectionId="1">
    <xmlCellPr id="1" xr6:uid="{00000000-0010-0000-9500-000001000000}" uniqueName="MaintenanceExpenses_MaintenancePayroll">
      <xmlPr mapId="1" xpath="/IMC/MaintenanceExpenses_MaintenancePayroll" xmlDataType="decimal"/>
    </xmlCellPr>
  </singleXmlCell>
  <singleXmlCell id="92" xr6:uid="{00000000-000C-0000-FFFF-FFFF96000000}" r="L233" connectionId="1">
    <xmlCellPr id="1" xr6:uid="{00000000-0010-0000-9600-000001000000}" uniqueName="MaintenanceExpenses_Other">
      <xmlPr mapId="1" xpath="/IMC/MaintenanceExpenses_Other" xmlDataType="decimal"/>
    </xmlCellPr>
  </singleXmlCell>
  <singleXmlCell id="93" xr6:uid="{00000000-000C-0000-FFFF-FFFF97000000}" r="L231" connectionId="1">
    <xmlCellPr id="1" xr6:uid="{00000000-0010-0000-9700-000001000000}" uniqueName="MaintenanceExpenses_Supplies">
      <xmlPr mapId="1" xpath="/IMC/MaintenanceExpenses_Supplies" xmlDataType="decimal"/>
    </xmlCellPr>
  </singleXmlCell>
  <singleXmlCell id="94" xr6:uid="{00000000-000C-0000-FFFF-FFFF98000000}" r="L230" connectionId="1">
    <xmlCellPr id="1" xr6:uid="{00000000-0010-0000-9800-000001000000}" uniqueName="MaintenanceExpenses_Repairs">
      <xmlPr mapId="1" xpath="/IMC/MaintenanceExpenses_Repairs" xmlDataType="decimal"/>
    </xmlCellPr>
  </singleXmlCell>
  <singleXmlCell id="95" xr6:uid="{00000000-000C-0000-FFFF-FFFF99000000}" r="L232" connectionId="1">
    <xmlCellPr id="1" xr6:uid="{00000000-0010-0000-9900-000001000000}" uniqueName="MaintenanceExpenses_SwimmingPool/Picnic/BBQ Area">
      <xmlPr mapId="1" xpath="/IMC/MaintenanceExpenses_SwimmingPool_x005f_x002F_Picnic_x005f_x002F_BBQ_x005f_x0020_Area" xmlDataType="decimal"/>
    </xmlCellPr>
  </singleXmlCell>
  <singleXmlCell id="96" xr6:uid="{00000000-000C-0000-FFFF-FFFF9A000000}" r="L236" connectionId="1">
    <xmlCellPr id="1" xr6:uid="{00000000-0010-0000-9A00-000001000000}" uniqueName="FixedExpenses_CustomFieldDecimalValue1">
      <xmlPr mapId="1" xpath="/IMC/FixedExpenses_CustomFieldDecimalValue1" xmlDataType="decimal"/>
    </xmlCellPr>
  </singleXmlCell>
  <singleXmlCell id="97" xr6:uid="{00000000-000C-0000-FFFF-FFFF9B000000}" r="L237" connectionId="1">
    <xmlCellPr id="1" xr6:uid="{00000000-0010-0000-9B00-000001000000}" uniqueName="FixedExpenses_CustomFieldDecimalValue2">
      <xmlPr mapId="1" xpath="/IMC/FixedExpenses_CustomFieldDecimalValue2" xmlDataType="decimal"/>
    </xmlCellPr>
  </singleXmlCell>
  <singleXmlCell id="98" xr6:uid="{00000000-000C-0000-FFFF-FFFF9C000000}" r="L238" connectionId="1">
    <xmlCellPr id="1" xr6:uid="{00000000-0010-0000-9C00-000001000000}" uniqueName="FixedExpenses_CustomFieldDecimalValue3">
      <xmlPr mapId="1" xpath="/IMC/FixedExpenses_CustomFieldDecimalValue3" xmlDataType="decimal"/>
    </xmlCellPr>
  </singleXmlCell>
  <singleXmlCell id="99" xr6:uid="{00000000-000C-0000-FFFF-FFFF9D000000}" r="L234" connectionId="1">
    <xmlCellPr id="1" xr6:uid="{00000000-0010-0000-9D00-000001000000}" uniqueName="FixedExpenses_Insurance">
      <xmlPr mapId="1" xpath="/IMC/FixedExpenses_Insurance" xmlDataType="decimal"/>
    </xmlCellPr>
  </singleXmlCell>
  <singleXmlCell id="100" xr6:uid="{00000000-000C-0000-FFFF-FFFF9E000000}" r="L235" connectionId="1">
    <xmlCellPr id="1" xr6:uid="{00000000-0010-0000-9E00-000001000000}" uniqueName="FixedExpenses_RealEstateTaxes">
      <xmlPr mapId="1" xpath="/IMC/FixedExpenses_RealEstateTaxes" xmlDataType="decimal"/>
    </xmlCellPr>
  </singleXmlCell>
  <singleXmlCell id="75" xr6:uid="{00000000-000C-0000-FFFF-FFFF9F000000}" r="L137" connectionId="1">
    <xmlCellPr id="1" xr6:uid="{00000000-0010-0000-9F00-000001000000}" uniqueName="PermanentFinancingSources_PrimaryDebtAmount">
      <xmlPr mapId="1" xpath="/IMC/PermanentFinancingSources_PrimaryDebtAmount" xmlDataType="decimal"/>
    </xmlCellPr>
  </singleXmlCell>
  <singleXmlCell id="148" xr6:uid="{00000000-000C-0000-FFFF-FFFFA0000000}" r="L139" connectionId="1">
    <xmlCellPr id="1" xr6:uid="{00000000-0010-0000-A000-000001000000}" uniqueName="PermanentFinancingSources_OtherDebt2Amount">
      <xmlPr mapId="1" xpath="/IMC/PermanentFinancingSources_OtherDebt2Amount" xmlDataType="decimal"/>
    </xmlCellPr>
  </singleXmlCell>
  <singleXmlCell id="149" xr6:uid="{00000000-000C-0000-FFFF-FFFFA1000000}" r="L146" connectionId="1">
    <xmlCellPr id="1" xr6:uid="{00000000-0010-0000-A100-000001000000}" uniqueName="PermanentFinancingSources_OtherDebt2InterestRate">
      <xmlPr mapId="1" xpath="/IMC/PermanentFinancingSources_OtherDebt2InterestRate" xmlDataType="decimal"/>
    </xmlCellPr>
  </singleXmlCell>
  <singleXmlCell id="150" xr6:uid="{00000000-000C-0000-FFFF-FFFFA2000000}" r="L140" connectionId="1">
    <xmlCellPr id="1" xr6:uid="{00000000-0010-0000-A200-000001000000}" uniqueName="PermanentFinancingSources_OtherDebt3Amount">
      <xmlPr mapId="1" xpath="/IMC/PermanentFinancingSources_OtherDebt3Amount" xmlDataType="decimal"/>
    </xmlCellPr>
  </singleXmlCell>
  <singleXmlCell id="151" xr6:uid="{00000000-000C-0000-FFFF-FFFFA3000000}" r="L147" connectionId="1">
    <xmlCellPr id="1" xr6:uid="{00000000-0010-0000-A300-000001000000}" uniqueName="PermanentFinancingSources_OtherDebt3InterestRate">
      <xmlPr mapId="1" xpath="/IMC/PermanentFinancingSources_OtherDebt3InterestRate" xmlDataType="decimal"/>
    </xmlCellPr>
  </singleXmlCell>
  <singleXmlCell id="152" xr6:uid="{00000000-000C-0000-FFFF-FFFFA4000000}" r="L141" connectionId="1">
    <xmlCellPr id="1" xr6:uid="{00000000-0010-0000-A400-000001000000}" uniqueName="PermanentFinancingSources_OtherDebt4Amount">
      <xmlPr mapId="1" xpath="/IMC/PermanentFinancingSources_OtherDebt4Amount" xmlDataType="decimal"/>
    </xmlCellPr>
  </singleXmlCell>
  <singleXmlCell id="153" xr6:uid="{00000000-000C-0000-FFFF-FFFFA5000000}" r="L148" connectionId="1">
    <xmlCellPr id="1" xr6:uid="{00000000-0010-0000-A500-000001000000}" uniqueName="PermanentFinancingSources_OtherDebt4InterestRate">
      <xmlPr mapId="1" xpath="/IMC/PermanentFinancingSources_OtherDebt4InterestRate" xmlDataType="decimal"/>
    </xmlCellPr>
  </singleXmlCell>
  <singleXmlCell id="154" xr6:uid="{00000000-000C-0000-FFFF-FFFFA6000000}" r="L142" connectionId="1">
    <xmlCellPr id="1" xr6:uid="{00000000-0010-0000-A600-000001000000}" uniqueName="PermanentFinancingSources_OtherDebt5Amount">
      <xmlPr mapId="1" xpath="/IMC/PermanentFinancingSources_OtherDebt5Amount" xmlDataType="decimal"/>
    </xmlCellPr>
  </singleXmlCell>
  <singleXmlCell id="155" xr6:uid="{00000000-000C-0000-FFFF-FFFFA7000000}" r="L149" connectionId="1">
    <xmlCellPr id="1" xr6:uid="{00000000-0010-0000-A700-000001000000}" uniqueName="PermanentFinancingSources_OtherDebt5InterestRate">
      <xmlPr mapId="1" xpath="/IMC/PermanentFinancingSources_OtherDebt5InterestRate" xmlDataType="decimal"/>
    </xmlCellPr>
  </singleXmlCell>
  <singleXmlCell id="156" xr6:uid="{00000000-000C-0000-FFFF-FFFFA8000000}" r="L143" connectionId="1">
    <xmlCellPr id="1" xr6:uid="{00000000-0010-0000-A800-000001000000}" uniqueName="PermanentFinancingSources_OtherDebt6Amount">
      <xmlPr mapId="1" xpath="/IMC/PermanentFinancingSources_OtherDebt6Amount" xmlDataType="decimal"/>
    </xmlCellPr>
  </singleXmlCell>
  <singleXmlCell id="157" xr6:uid="{00000000-000C-0000-FFFF-FFFFA9000000}" r="L150" connectionId="1">
    <xmlCellPr id="1" xr6:uid="{00000000-0010-0000-A900-000001000000}" uniqueName="PermanentFinancingSources_OtherDebt6InterestRate">
      <xmlPr mapId="1" xpath="/IMC/PermanentFinancingSources_OtherDebt6InterestRate" xmlDataType="decimal"/>
    </xmlCellPr>
  </singleXmlCell>
  <singleXmlCell id="158" xr6:uid="{00000000-000C-0000-FFFF-FFFFAA000000}" r="L144" connectionId="1">
    <xmlCellPr id="1" xr6:uid="{00000000-0010-0000-AA00-000001000000}" uniqueName="PermanentFinancingSources_OtherDebt7Amount">
      <xmlPr mapId="1" xpath="/IMC/PermanentFinancingSources_OtherDebt7Amount" xmlDataType="decimal"/>
    </xmlCellPr>
  </singleXmlCell>
  <singleXmlCell id="159" xr6:uid="{00000000-000C-0000-FFFF-FFFFAB000000}" r="L151" connectionId="1">
    <xmlCellPr id="1" xr6:uid="{00000000-0010-0000-AB00-000001000000}" uniqueName="PermanentFinancingSources_OtherDebt7InterestRate">
      <xmlPr mapId="1" xpath="/IMC/PermanentFinancingSources_OtherDebt7InterestRate" xmlDataType="decimal"/>
    </xmlCellPr>
  </singleXmlCell>
  <singleXmlCell id="160" xr6:uid="{00000000-000C-0000-FFFF-FFFFAC000000}" r="L138" connectionId="1">
    <xmlCellPr id="1" xr6:uid="{00000000-0010-0000-AC00-000001000000}" uniqueName="PermanentFinancingSources_OtherDebtAmount">
      <xmlPr mapId="1" xpath="/IMC/PermanentFinancingSources_OtherDebtAmount" xmlDataType="decimal"/>
    </xmlCellPr>
  </singleXmlCell>
  <singleXmlCell id="162" xr6:uid="{00000000-000C-0000-FFFF-FFFFAD000000}" r="L145" connectionId="1">
    <xmlCellPr id="1" xr6:uid="{00000000-0010-0000-AD00-000001000000}" uniqueName="PermanentFinancingSources_OtherDebtInterestRate">
      <xmlPr mapId="1" xpath="/IMC/PermanentFinancingSources_OtherDebtInterestRate" xmlDataType="decimal"/>
    </xmlCellPr>
  </singleXmlCell>
  <singleXmlCell id="18" xr6:uid="{00000000-000C-0000-FFFF-FFFFAE000000}" r="L34" connectionId="1">
    <xmlCellPr id="1" xr6:uid="{00000000-0010-0000-AE00-000001000000}" uniqueName="HomeProgramInformation_CustomFieldTextValue1">
      <xmlPr mapId="1" xpath="/IMC/HomeProgramInformation_CustomFieldTextValue1" xmlDataType="string"/>
    </xmlCellPr>
  </singleXmlCell>
  <singleXmlCell id="65" xr6:uid="{00000000-000C-0000-FFFF-FFFFAF000000}" r="L18" connectionId="1">
    <xmlCellPr id="1" xr6:uid="{00000000-0010-0000-AF00-000001000000}" uniqueName="ProjectInformation_CustomFieldTextValue1">
      <xmlPr mapId="1" xpath="/IMC/ProjectInformation_CustomFieldTextValue1" xmlDataType="string"/>
    </xmlCellPr>
  </singleXmlCell>
  <singleXmlCell id="66" xr6:uid="{00000000-000C-0000-FFFF-FFFFB0000000}" r="L17" connectionId="1">
    <xmlCellPr id="1" xr6:uid="{00000000-0010-0000-B000-000001000000}" uniqueName="ProjectInformation_CustomFieldTextValue3">
      <xmlPr mapId="1" xpath="/IMC/ProjectInformation_CustomFieldTextValue3" xmlDataType="string"/>
    </xmlCellPr>
  </singleXmlCell>
  <singleXmlCell id="67" xr6:uid="{00000000-000C-0000-FFFF-FFFFB1000000}" r="L19" connectionId="1">
    <xmlCellPr id="1" xr6:uid="{00000000-0010-0000-B100-000001000000}" uniqueName="ProjectInformation_CustomFieldTextValue2">
      <xmlPr mapId="1" xpath="/IMC/ProjectInformation_CustomFieldTextValue2" xmlDataType="string"/>
    </xmlCellPr>
  </singleXmlCell>
  <singleXmlCell id="206" xr6:uid="{00000000-000C-0000-FFFF-FFFFB2000000}" r="L50" connectionId="1">
    <xmlCellPr id="1" xr6:uid="{00000000-0010-0000-B200-000001000000}" uniqueName="DevelopmentTeam_ArchitectName">
      <xmlPr mapId="1" xpath="/IMC/DevelopmentTeam_ArchitectName" xmlDataType="string"/>
    </xmlCellPr>
  </singleXmlCell>
  <singleXmlCell id="207" xr6:uid="{00000000-000C-0000-FFFF-FFFFB3000000}" r="L52" connectionId="1">
    <xmlCellPr id="1" xr6:uid="{00000000-0010-0000-B300-000001000000}" uniqueName="DevelopmentTeam_ArchitectPhone">
      <xmlPr mapId="1" xpath="/IMC/DevelopmentTeam_ArchitectPhone" xmlDataType="string"/>
    </xmlCellPr>
  </singleXmlCell>
  <singleXmlCell id="208" xr6:uid="{00000000-000C-0000-FFFF-FFFFB4000000}" r="L44" connectionId="1">
    <xmlCellPr id="1" xr6:uid="{00000000-0010-0000-B400-000001000000}" uniqueName="DevelopmentTeam_ConsultantName">
      <xmlPr mapId="1" xpath="/IMC/DevelopmentTeam_ConsultantName" xmlDataType="string"/>
    </xmlCellPr>
  </singleXmlCell>
  <singleXmlCell id="209" xr6:uid="{00000000-000C-0000-FFFF-FFFFB5000000}" r="L46" connectionId="1">
    <xmlCellPr id="1" xr6:uid="{00000000-0010-0000-B500-000001000000}" uniqueName="DevelopmentTeam_ConsultantPhone">
      <xmlPr mapId="1" xpath="/IMC/DevelopmentTeam_ConsultantPhone" xmlDataType="string"/>
    </xmlCellPr>
  </singleXmlCell>
  <singleXmlCell id="210" xr6:uid="{00000000-000C-0000-FFFF-FFFFB6000000}" r="L42" connectionId="1">
    <xmlCellPr id="1" xr6:uid="{00000000-0010-0000-B600-000001000000}" uniqueName="DevelopmentTeam_ManagementCompanyName">
      <xmlPr mapId="1" xpath="/IMC/DevelopmentTeam_ManagementCompanyName" xmlDataType="string"/>
    </xmlCellPr>
  </singleXmlCell>
  <singleXmlCell id="211" xr6:uid="{00000000-000C-0000-FFFF-FFFFB7000000}" r="L43" connectionId="1">
    <xmlCellPr id="1" xr6:uid="{00000000-0010-0000-B700-000001000000}" uniqueName="DevelopmentTeam_ManagementCompanyPhone">
      <xmlPr mapId="1" xpath="/IMC/DevelopmentTeam_ManagementCompanyPhone" xmlDataType="string"/>
    </xmlCellPr>
  </singleXmlCell>
  <singleXmlCell id="214" xr6:uid="{00000000-000C-0000-FFFF-FFFFB8000000}" r="L54" connectionId="1">
    <xmlCellPr id="1" xr6:uid="{00000000-0010-0000-B800-000001000000}" uniqueName="DevelopmentTeam_GeneralContractorName">
      <xmlPr mapId="1" xpath="/IMC/DevelopmentTeam_GeneralContractorName" xmlDataType="string"/>
    </xmlCellPr>
  </singleXmlCell>
  <singleXmlCell id="215" xr6:uid="{00000000-000C-0000-FFFF-FFFFB9000000}" r="L56" connectionId="1">
    <xmlCellPr id="1" xr6:uid="{00000000-0010-0000-B900-000001000000}" uniqueName="DevelopmentTeam_GeneralContractorPhone">
      <xmlPr mapId="1" xpath="/IMC/DevelopmentTeam_GeneralContractorPhone" xmlDataType="string"/>
    </xmlCellPr>
  </singleXmlCell>
  <singleXmlCell id="216" xr6:uid="{00000000-000C-0000-FFFF-FFFFBA000000}" r="L51" connectionId="1">
    <xmlCellPr id="1" xr6:uid="{00000000-0010-0000-BA00-000001000000}" uniqueName="DevelopmentTeam_CustomFieldTextValue1">
      <xmlPr mapId="1" xpath="/IMC/DevelopmentTeam_CustomFieldTextValue1" xmlDataType="string"/>
    </xmlCellPr>
  </singleXmlCell>
  <singleXmlCell id="217" xr6:uid="{00000000-000C-0000-FFFF-FFFFBB000000}" r="L53" connectionId="1">
    <xmlCellPr id="1" xr6:uid="{00000000-0010-0000-BB00-000001000000}" uniqueName="DevelopmentTeam_CustomFieldTextValue2">
      <xmlPr mapId="1" xpath="/IMC/DevelopmentTeam_CustomFieldTextValue2" xmlDataType="string"/>
    </xmlCellPr>
  </singleXmlCell>
  <singleXmlCell id="218" xr6:uid="{00000000-000C-0000-FFFF-FFFFBC000000}" r="L45" connectionId="1">
    <xmlCellPr id="1" xr6:uid="{00000000-0010-0000-BC00-000001000000}" uniqueName="DevelopmentTeam_CustomFieldTextValue6">
      <xmlPr mapId="1" xpath="/IMC/DevelopmentTeam_CustomFieldTextValue6" xmlDataType="string"/>
    </xmlCellPr>
  </singleXmlCell>
  <singleXmlCell id="219" xr6:uid="{00000000-000C-0000-FFFF-FFFFBD000000}" r="L47" connectionId="1">
    <xmlCellPr id="1" xr6:uid="{00000000-0010-0000-BD00-000001000000}" uniqueName="DevelopmentTeam_CustomFieldTextValue7">
      <xmlPr mapId="1" xpath="/IMC/DevelopmentTeam_CustomFieldTextValue7" xmlDataType="string"/>
    </xmlCellPr>
  </singleXmlCell>
  <singleXmlCell id="220" xr6:uid="{00000000-000C-0000-FFFF-FFFFBE000000}" r="L55" connectionId="1">
    <xmlCellPr id="1" xr6:uid="{00000000-0010-0000-BE00-000001000000}" uniqueName="DevelopmentTeam_CustomFieldTextValue12">
      <xmlPr mapId="1" xpath="/IMC/DevelopmentTeam_CustomFieldTextValue12" xmlDataType="string"/>
    </xmlCellPr>
  </singleXmlCell>
  <singleXmlCell id="221" xr6:uid="{00000000-000C-0000-FFFF-FFFFBF000000}" r="L57" connectionId="1">
    <xmlCellPr id="1" xr6:uid="{00000000-0010-0000-BF00-000001000000}" uniqueName="DevelopmentTeam_CustomFieldTextValue13">
      <xmlPr mapId="1" xpath="/IMC/DevelopmentTeam_CustomFieldTextValue13" xmlDataType="string"/>
    </xmlCellPr>
  </singleXmlCell>
  <singleXmlCell id="358" xr6:uid="{00000000-000C-0000-FFFF-FFFFC0000000}" r="L31" connectionId="1">
    <xmlCellPr id="1" xr6:uid="{00000000-0010-0000-C000-000001000000}" uniqueName="ProjectNameAndAddress_CensusTract">
      <xmlPr mapId="1" xpath="/IMC/ProjectNameAndAddress_CensusTract" xmlDataType="string"/>
    </xmlCellPr>
  </singleXmlCell>
  <singleXmlCell id="361" xr6:uid="{00000000-000C-0000-FFFF-FFFFC1000000}" r="L33" connectionId="1">
    <xmlCellPr id="1" xr6:uid="{00000000-0010-0000-C100-000001000000}" uniqueName="ProjectNameAndAddress_CustomFieldTextValue3">
      <xmlPr mapId="1" xpath="/IMC/ProjectNameAndAddress_CustomFieldTextValue3" xmlDataType="string"/>
    </xmlCellPr>
  </singleXmlCell>
  <singleXmlCell id="362" xr6:uid="{00000000-000C-0000-FFFF-FFFFC2000000}" r="L32" connectionId="1">
    <xmlCellPr id="1" xr6:uid="{00000000-0010-0000-C200-000001000000}" uniqueName="ProjectNameAndAddress_CustomFieldTextValue4">
      <xmlPr mapId="1" xpath="/IMC/ProjectNameAndAddress_CustomFieldTextValue4" xmlDataType="string"/>
    </xmlCellPr>
  </singleXmlCell>
  <singleXmlCell id="363" xr6:uid="{00000000-000C-0000-FFFF-FFFFC3000000}" r="L30" connectionId="1">
    <xmlCellPr id="1" xr6:uid="{00000000-0010-0000-C300-000001000000}" uniqueName="ProjectNameAndAddress_StateRepresentativeDistrictNumber">
      <xmlPr mapId="1" xpath="/IMC/ProjectNameAndAddress_StateRepresentativeDistrictNumber" xmlDataType="string"/>
    </xmlCellPr>
  </singleXmlCell>
  <singleXmlCell id="364" xr6:uid="{00000000-000C-0000-FFFF-FFFFC4000000}" r="L29" connectionId="1">
    <xmlCellPr id="1" xr6:uid="{00000000-0010-0000-C400-000001000000}" uniqueName="ProjectNameAndAddress_StateSenatorDistrictNumber">
      <xmlPr mapId="1" xpath="/IMC/ProjectNameAndAddress_StateSenatorDistrictNumber" xmlDataType="string"/>
    </xmlCellPr>
  </singleXmlCell>
  <singleXmlCell id="365" xr6:uid="{00000000-000C-0000-FFFF-FFFFC5000000}" r="L28" connectionId="1">
    <xmlCellPr id="1" xr6:uid="{00000000-0010-0000-C500-000001000000}" uniqueName="ProjectNameAndAddress_USRepresentativeDistrictNumber">
      <xmlPr mapId="1" xpath="/IMC/ProjectNameAndAddress_USRepresentativeDistrictNumber" xmlDataType="string"/>
    </xmlCellPr>
  </singleXmlCell>
  <singleXmlCell id="385" xr6:uid="{00000000-000C-0000-FFFF-FFFFC6000000}" r="L39" connectionId="1">
    <xmlCellPr id="1" xr6:uid="{00000000-0010-0000-C600-000001000000}" uniqueName="RentalAssistance_OtherDescription">
      <xmlPr mapId="1" xpath="/IMC/RentalAssistance_OtherDescription" xmlDataType="string"/>
    </xmlCellPr>
  </singleXmlCell>
  <singleXmlCell id="345" xr6:uid="{00000000-000C-0000-FFFF-FFFFC7000000}" r="L119" connectionId="1">
    <xmlCellPr id="1" xr6:uid="{00000000-0010-0000-C700-000001000000}" uniqueName="UtilityAllowance_CustomFieldTextValue1">
      <xmlPr mapId="1" xpath="/IMC/UtilityAllowance_CustomFieldTextValue1" xmlDataType="string"/>
    </xmlCellPr>
  </singleXmlCell>
  <singleXmlCell id="351" xr6:uid="{00000000-000C-0000-FFFF-FFFFC8000000}" r="L120" connectionId="1">
    <xmlCellPr id="1" xr6:uid="{00000000-0010-0000-C800-000001000000}" uniqueName="UtilityAllowance_CustomFieldTextValue2">
      <xmlPr mapId="1" xpath="/IMC/UtilityAllowance_CustomFieldTextValue2" xmlDataType="string"/>
    </xmlCellPr>
  </singleXmlCell>
  <singleXmlCell id="379" xr6:uid="{00000000-000C-0000-FFFF-FFFFC9000000}" r="L121" connectionId="1">
    <xmlCellPr id="1" xr6:uid="{00000000-0010-0000-C900-000001000000}" uniqueName="UtilityAllowance_CustomFieldTextValue3">
      <xmlPr mapId="1" xpath="/IMC/UtilityAllowance_CustomFieldTextValue3" xmlDataType="string"/>
    </xmlCellPr>
  </singleXmlCell>
  <singleXmlCell id="163" xr6:uid="{00000000-000C-0000-FFFF-FFFFCA000000}" r="L27" connectionId="1">
    <xmlCellPr id="1" xr6:uid="{00000000-0010-0000-CA00-000001000000}" uniqueName="ProjectNameAndAddress_CustomFieldTextValue5">
      <xmlPr mapId="1" xpath="/IMC/ProjectNameAndAddress_CustomFieldTextValue5" xmlDataType="string"/>
    </xmlCellPr>
  </singleXmlCell>
  <singleXmlCell id="16" xr6:uid="{00000000-000C-0000-FFFF-FFFFCB000000}" r="L20" connectionId="1">
    <xmlCellPr id="1" xr6:uid="{00000000-0010-0000-CB00-000001000000}" uniqueName="ProjectInformation_NumberOfLowIncomeUnits">
      <xmlPr mapId="1" xpath="/IMC/ProjectInformation_NumberOfLowIncomeUnits" xmlDataType="int"/>
    </xmlCellPr>
  </singleXmlCell>
  <singleXmlCell id="71" xr6:uid="{00000000-000C-0000-FFFF-FFFFCC000000}" r="L24" connectionId="1">
    <xmlCellPr id="1" xr6:uid="{00000000-0010-0000-CC00-000001000000}" uniqueName="ProjectInformation_NumberOfBuildings">
      <xmlPr mapId="1" xpath="/IMC/ProjectInformation_NumberOfBuildings" xmlDataType="int"/>
    </xmlCellPr>
  </singleXmlCell>
  <singleXmlCell id="72" xr6:uid="{00000000-000C-0000-FFFF-FFFFCD000000}" r="L22" connectionId="1">
    <xmlCellPr id="1" xr6:uid="{00000000-0010-0000-CD00-000001000000}" uniqueName="ProjectInformation_NumberOfEmployeeUnits">
      <xmlPr mapId="1" xpath="/IMC/ProjectInformation_NumberOfEmployeeUnits" xmlDataType="int"/>
    </xmlCellPr>
  </singleXmlCell>
  <singleXmlCell id="73" xr6:uid="{00000000-000C-0000-FFFF-FFFFCE000000}" r="L21" connectionId="1">
    <xmlCellPr id="1" xr6:uid="{00000000-0010-0000-CE00-000001000000}" uniqueName="ProjectInformation_NumberOfMarketRateUnits">
      <xmlPr mapId="1" xpath="/IMC/ProjectInformation_NumberOfMarketRateUnits" xmlDataType="int"/>
    </xmlCellPr>
  </singleXmlCell>
  <singleXmlCell id="76" xr6:uid="{00000000-000C-0000-FFFF-FFFFCF000000}" r="L23" connectionId="1">
    <xmlCellPr id="1" xr6:uid="{00000000-0010-0000-CF00-000001000000}" uniqueName="ProjectInformation_TotalNumberOfUnits">
      <xmlPr mapId="1" xpath="/IMC/ProjectInformation_TotalNumberOfUnits" xmlDataType="int"/>
    </xmlCellPr>
  </singleXmlCell>
  <singleXmlCell id="378" xr6:uid="{00000000-000C-0000-FFFF-FFFFD0000000}" r="L35" connectionId="1">
    <xmlCellPr id="1" xr6:uid="{00000000-0010-0000-D000-000001000000}" uniqueName="HomeProgramInformation_NumberOfHomeUnitsPlanned">
      <xmlPr mapId="1" xpath="/IMC/HomeProgramInformation_NumberOfHomeUnitsPlanned" xmlDataType="int"/>
    </xmlCellPr>
  </singleXmlCell>
  <singleXmlCell id="381" xr6:uid="{00000000-000C-0000-FFFF-FFFFD1000000}" r="L40" connectionId="1">
    <xmlCellPr id="1" xr6:uid="{00000000-0010-0000-D100-000001000000}" uniqueName="RentalAssistance_NumberOfUnitsReceivingAssistance">
      <xmlPr mapId="1" xpath="/IMC/RentalAssistance_NumberOfUnitsReceivingAssistance" xmlDataType="int"/>
    </xmlCellPr>
  </singleXmlCell>
  <singleXmlCell id="382" xr6:uid="{00000000-000C-0000-FFFF-FFFFD2000000}" r="L41" connectionId="1">
    <xmlCellPr id="1" xr6:uid="{00000000-0010-0000-D200-000001000000}" uniqueName="RentalAssistance_LengthOfRentalAssistanceContract">
      <xmlPr mapId="1" xpath="/IMC/RentalAssistance_LengthOfRentalAssistanceContract" xmlDataType="int"/>
    </xmlCellPr>
  </singleXmlCell>
  <singleXmlCell id="192" xr6:uid="{00000000-000C-0000-FFFF-FFFFD3000000}" r="L124" connectionId="1">
    <xmlCellPr id="1" xr6:uid="{00000000-0010-0000-D300-000001000000}" uniqueName="PermanentFinancingSources_OtherDebt2AmortizationPeriod">
      <xmlPr mapId="1" xpath="/IMC/PermanentFinancingSources_OtherDebt2AmortizationPeriod" xmlDataType="int"/>
    </xmlCellPr>
  </singleXmlCell>
  <singleXmlCell id="193" xr6:uid="{00000000-000C-0000-FFFF-FFFFD4000000}" r="L131" connectionId="1">
    <xmlCellPr id="1" xr6:uid="{00000000-0010-0000-D400-000001000000}" uniqueName="PermanentFinancingSources_OtherDebt2Term">
      <xmlPr mapId="1" xpath="/IMC/PermanentFinancingSources_OtherDebt2Term" xmlDataType="int"/>
    </xmlCellPr>
  </singleXmlCell>
  <singleXmlCell id="194" xr6:uid="{00000000-000C-0000-FFFF-FFFFD5000000}" r="L125" connectionId="1">
    <xmlCellPr id="1" xr6:uid="{00000000-0010-0000-D500-000001000000}" uniqueName="PermanentFinancingSources_OtherDebt3AmortizationPeriod">
      <xmlPr mapId="1" xpath="/IMC/PermanentFinancingSources_OtherDebt3AmortizationPeriod" xmlDataType="int"/>
    </xmlCellPr>
  </singleXmlCell>
  <singleXmlCell id="195" xr6:uid="{00000000-000C-0000-FFFF-FFFFD6000000}" r="L132" connectionId="1">
    <xmlCellPr id="1" xr6:uid="{00000000-0010-0000-D600-000001000000}" uniqueName="PermanentFinancingSources_OtherDebt3Term">
      <xmlPr mapId="1" xpath="/IMC/PermanentFinancingSources_OtherDebt3Term" xmlDataType="int"/>
    </xmlCellPr>
  </singleXmlCell>
  <singleXmlCell id="196" xr6:uid="{00000000-000C-0000-FFFF-FFFFD7000000}" r="L126" connectionId="1">
    <xmlCellPr id="1" xr6:uid="{00000000-0010-0000-D700-000001000000}" uniqueName="PermanentFinancingSources_OtherDebt4AmortizationPeriod">
      <xmlPr mapId="1" xpath="/IMC/PermanentFinancingSources_OtherDebt4AmortizationPeriod" xmlDataType="int"/>
    </xmlCellPr>
  </singleXmlCell>
  <singleXmlCell id="197" xr6:uid="{00000000-000C-0000-FFFF-FFFFD8000000}" r="L133" connectionId="1">
    <xmlCellPr id="1" xr6:uid="{00000000-0010-0000-D800-000001000000}" uniqueName="PermanentFinancingSources_OtherDebt4Term">
      <xmlPr mapId="1" xpath="/IMC/PermanentFinancingSources_OtherDebt4Term" xmlDataType="int"/>
    </xmlCellPr>
  </singleXmlCell>
  <singleXmlCell id="198" xr6:uid="{00000000-000C-0000-FFFF-FFFFD9000000}" r="L127" connectionId="1">
    <xmlCellPr id="1" xr6:uid="{00000000-0010-0000-D900-000001000000}" uniqueName="PermanentFinancingSources_OtherDebt5AmortizationPeriod">
      <xmlPr mapId="1" xpath="/IMC/PermanentFinancingSources_OtherDebt5AmortizationPeriod" xmlDataType="int"/>
    </xmlCellPr>
  </singleXmlCell>
  <singleXmlCell id="199" xr6:uid="{00000000-000C-0000-FFFF-FFFFDA000000}" r="L134" connectionId="1">
    <xmlCellPr id="1" xr6:uid="{00000000-0010-0000-DA00-000001000000}" uniqueName="PermanentFinancingSources_OtherDebt5Term">
      <xmlPr mapId="1" xpath="/IMC/PermanentFinancingSources_OtherDebt5Term" xmlDataType="int"/>
    </xmlCellPr>
  </singleXmlCell>
  <singleXmlCell id="200" xr6:uid="{00000000-000C-0000-FFFF-FFFFDB000000}" r="L128" connectionId="1">
    <xmlCellPr id="1" xr6:uid="{00000000-0010-0000-DB00-000001000000}" uniqueName="PermanentFinancingSources_OtherDebt6AmortizationPeriod">
      <xmlPr mapId="1" xpath="/IMC/PermanentFinancingSources_OtherDebt6AmortizationPeriod" xmlDataType="int"/>
    </xmlCellPr>
  </singleXmlCell>
  <singleXmlCell id="201" xr6:uid="{00000000-000C-0000-FFFF-FFFFDC000000}" r="L135" connectionId="1">
    <xmlCellPr id="1" xr6:uid="{00000000-0010-0000-DC00-000001000000}" uniqueName="PermanentFinancingSources_OtherDebt6Term">
      <xmlPr mapId="1" xpath="/IMC/PermanentFinancingSources_OtherDebt6Term" xmlDataType="int"/>
    </xmlCellPr>
  </singleXmlCell>
  <singleXmlCell id="202" xr6:uid="{00000000-000C-0000-FFFF-FFFFDD000000}" r="L129" connectionId="1">
    <xmlCellPr id="1" xr6:uid="{00000000-0010-0000-DD00-000001000000}" uniqueName="PermanentFinancingSources_OtherDebt7AmortizationPeriod">
      <xmlPr mapId="1" xpath="/IMC/PermanentFinancingSources_OtherDebt7AmortizationPeriod" xmlDataType="int"/>
    </xmlCellPr>
  </singleXmlCell>
  <singleXmlCell id="203" xr6:uid="{00000000-000C-0000-FFFF-FFFFDE000000}" r="L136" connectionId="1">
    <xmlCellPr id="1" xr6:uid="{00000000-0010-0000-DE00-000001000000}" uniqueName="PermanentFinancingSources_OtherDebt7Term">
      <xmlPr mapId="1" xpath="/IMC/PermanentFinancingSources_OtherDebt7Term" xmlDataType="int"/>
    </xmlCellPr>
  </singleXmlCell>
  <singleXmlCell id="204" xr6:uid="{00000000-000C-0000-FFFF-FFFFDF000000}" r="L130" connectionId="1">
    <xmlCellPr id="1" xr6:uid="{00000000-0010-0000-DF00-000001000000}" uniqueName="PermanentFinancingSources_OtherDebtTerm">
      <xmlPr mapId="1" xpath="/IMC/PermanentFinancingSources_OtherDebtTerm" xmlDataType="int"/>
    </xmlCellPr>
  </singleXmlCell>
  <singleXmlCell id="339" xr6:uid="{00000000-000C-0000-FFFF-FFFFE0000000}" r="L123" connectionId="1">
    <xmlCellPr id="1" xr6:uid="{00000000-0010-0000-E000-000001000000}" uniqueName="PermanentFinancingSources_OtherDebtAmortizationPeriod">
      <xmlPr mapId="1" xpath="/IMC/PermanentFinancingSources_OtherDebtAmortizationPeriod" xmlDataType="int"/>
    </xmlCellPr>
  </singleXmlCell>
  <singleXmlCell id="222" xr6:uid="{00000000-000C-0000-FFFF-FFFFE1000000}" r="L68" connectionId="1">
    <xmlCellPr id="1" xr6:uid="{00000000-0010-0000-E100-000001000000}" uniqueName="UtilityAllowance_HeatingAllowanceBR1">
      <xmlPr mapId="1" xpath="/IMC/UtilityAllowance_HeatingAllowanceBR1" xmlDataType="decimal"/>
    </xmlCellPr>
  </singleXmlCell>
  <singleXmlCell id="223" xr6:uid="{00000000-000C-0000-FFFF-FFFFE2000000}" r="L78" connectionId="1">
    <xmlCellPr id="1" xr6:uid="{00000000-0010-0000-E200-000001000000}" uniqueName="UtilityAllowance_HeatingAllowanceBR2">
      <xmlPr mapId="1" xpath="/IMC/UtilityAllowance_HeatingAllowanceBR2" xmlDataType="decimal"/>
    </xmlCellPr>
  </singleXmlCell>
  <singleXmlCell id="224" xr6:uid="{00000000-000C-0000-FFFF-FFFFE3000000}" r="L88" connectionId="1">
    <xmlCellPr id="1" xr6:uid="{00000000-0010-0000-E300-000001000000}" uniqueName="UtilityAllowance_HeatingAllowanceBR3">
      <xmlPr mapId="1" xpath="/IMC/UtilityAllowance_HeatingAllowanceBR3" xmlDataType="decimal"/>
    </xmlCellPr>
  </singleXmlCell>
  <singleXmlCell id="225" xr6:uid="{00000000-000C-0000-FFFF-FFFFE4000000}" r="L98" connectionId="1">
    <xmlCellPr id="1" xr6:uid="{00000000-0010-0000-E400-000001000000}" uniqueName="UtilityAllowance_HeatingAllowanceBR4">
      <xmlPr mapId="1" xpath="/IMC/UtilityAllowance_HeatingAllowanceBR4" xmlDataType="decimal"/>
    </xmlCellPr>
  </singleXmlCell>
  <singleXmlCell id="226" xr6:uid="{00000000-000C-0000-FFFF-FFFFE5000000}" r="L108" connectionId="1">
    <xmlCellPr id="1" xr6:uid="{00000000-0010-0000-E500-000001000000}" uniqueName="UtilityAllowance_HeatingAllowanceBR5">
      <xmlPr mapId="1" xpath="/IMC/UtilityAllowance_HeatingAllowanceBR5" xmlDataType="decimal"/>
    </xmlCellPr>
  </singleXmlCell>
  <singleXmlCell id="228" xr6:uid="{00000000-000C-0000-FFFF-FFFFE6000000}" r="L72" connectionId="1">
    <xmlCellPr id="1" xr6:uid="{00000000-0010-0000-E600-000001000000}" uniqueName="UtilityAllowance_HotWaterAllowanceBR1">
      <xmlPr mapId="1" xpath="/IMC/UtilityAllowance_HotWaterAllowanceBR1" xmlDataType="decimal"/>
    </xmlCellPr>
  </singleXmlCell>
  <singleXmlCell id="229" xr6:uid="{00000000-000C-0000-FFFF-FFFFE7000000}" r="L82" connectionId="1">
    <xmlCellPr id="1" xr6:uid="{00000000-0010-0000-E700-000001000000}" uniqueName="UtilityAllowance_HotWaterAllowanceBR2">
      <xmlPr mapId="1" xpath="/IMC/UtilityAllowance_HotWaterAllowanceBR2" xmlDataType="decimal"/>
    </xmlCellPr>
  </singleXmlCell>
  <singleXmlCell id="230" xr6:uid="{00000000-000C-0000-FFFF-FFFFE8000000}" r="L92" connectionId="1">
    <xmlCellPr id="1" xr6:uid="{00000000-0010-0000-E800-000001000000}" uniqueName="UtilityAllowance_HotWaterAllowanceBR3">
      <xmlPr mapId="1" xpath="/IMC/UtilityAllowance_HotWaterAllowanceBR3" xmlDataType="decimal"/>
    </xmlCellPr>
  </singleXmlCell>
  <singleXmlCell id="231" xr6:uid="{00000000-000C-0000-FFFF-FFFFE9000000}" r="L102" connectionId="1">
    <xmlCellPr id="1" xr6:uid="{00000000-0010-0000-E900-000001000000}" uniqueName="UtilityAllowance_HotWaterAllowanceBR4">
      <xmlPr mapId="1" xpath="/IMC/UtilityAllowance_HotWaterAllowanceBR4" xmlDataType="decimal"/>
    </xmlCellPr>
  </singleXmlCell>
  <singleXmlCell id="232" xr6:uid="{00000000-000C-0000-FFFF-FFFFEA000000}" r="L112" connectionId="1">
    <xmlCellPr id="1" xr6:uid="{00000000-0010-0000-EA00-000001000000}" uniqueName="UtilityAllowance_HotWaterAllowanceBR5">
      <xmlPr mapId="1" xpath="/IMC/UtilityAllowance_HotWaterAllowanceBR5" xmlDataType="decimal"/>
    </xmlCellPr>
  </singleXmlCell>
  <singleXmlCell id="233" xr6:uid="{00000000-000C-0000-FFFF-FFFFEB000000}" r="L62" connectionId="1">
    <xmlCellPr id="1" xr6:uid="{00000000-0010-0000-EB00-000001000000}" uniqueName="UtilityAllowance_HotWaterAllowanceStudio">
      <xmlPr mapId="1" xpath="/IMC/UtilityAllowance_HotWaterAllowanceStudio" xmlDataType="decimal"/>
    </xmlCellPr>
  </singleXmlCell>
  <singleXmlCell id="234" xr6:uid="{00000000-000C-0000-FFFF-FFFFEC000000}" r="L70" connectionId="1">
    <xmlCellPr id="1" xr6:uid="{00000000-0010-0000-EC00-000001000000}" uniqueName="UtilityAllowance_LightingAllowanceBR1">
      <xmlPr mapId="1" xpath="/IMC/UtilityAllowance_LightingAllowanceBR1" xmlDataType="decimal"/>
    </xmlCellPr>
  </singleXmlCell>
  <singleXmlCell id="235" xr6:uid="{00000000-000C-0000-FFFF-FFFFED000000}" r="L80" connectionId="1">
    <xmlCellPr id="1" xr6:uid="{00000000-0010-0000-ED00-000001000000}" uniqueName="UtilityAllowance_LightingAllowanceBR2">
      <xmlPr mapId="1" xpath="/IMC/UtilityAllowance_LightingAllowanceBR2" xmlDataType="decimal"/>
    </xmlCellPr>
  </singleXmlCell>
  <singleXmlCell id="236" xr6:uid="{00000000-000C-0000-FFFF-FFFFEE000000}" r="L90" connectionId="1">
    <xmlCellPr id="1" xr6:uid="{00000000-0010-0000-EE00-000001000000}" uniqueName="UtilityAllowance_LightingAllowanceBR3">
      <xmlPr mapId="1" xpath="/IMC/UtilityAllowance_LightingAllowanceBR3" xmlDataType="decimal"/>
    </xmlCellPr>
  </singleXmlCell>
  <singleXmlCell id="237" xr6:uid="{00000000-000C-0000-FFFF-FFFFEF000000}" r="L100" connectionId="1">
    <xmlCellPr id="1" xr6:uid="{00000000-0010-0000-EF00-000001000000}" uniqueName="UtilityAllowance_LightingAllowanceBR4">
      <xmlPr mapId="1" xpath="/IMC/UtilityAllowance_LightingAllowanceBR4" xmlDataType="decimal"/>
    </xmlCellPr>
  </singleXmlCell>
  <singleXmlCell id="238" xr6:uid="{00000000-000C-0000-FFFF-FFFFF0000000}" r="L110" connectionId="1">
    <xmlCellPr id="1" xr6:uid="{00000000-0010-0000-F000-000001000000}" uniqueName="UtilityAllowance_LightingAllowanceBR5">
      <xmlPr mapId="1" xpath="/IMC/UtilityAllowance_LightingAllowanceBR5" xmlDataType="decimal"/>
    </xmlCellPr>
  </singleXmlCell>
  <singleXmlCell id="239" xr6:uid="{00000000-000C-0000-FFFF-FFFFF1000000}" r="L60" connectionId="1">
    <xmlCellPr id="1" xr6:uid="{00000000-0010-0000-F100-000001000000}" uniqueName="UtilityAllowance_LightingAllowanceStudio">
      <xmlPr mapId="1" xpath="/IMC/UtilityAllowance_LightingAllowanceStudio" xmlDataType="decimal"/>
    </xmlCellPr>
  </singleXmlCell>
  <singleXmlCell id="240" xr6:uid="{00000000-000C-0000-FFFF-FFFFF2000000}" r="L59" connectionId="1">
    <xmlCellPr id="1" xr6:uid="{00000000-0010-0000-F200-000001000000}" uniqueName="UtilityAllowance_CookingAllowanceStudio">
      <xmlPr mapId="1" xpath="/IMC/UtilityAllowance_CookingAllowanceStudio" xmlDataType="decimal"/>
    </xmlCellPr>
  </singleXmlCell>
  <singleXmlCell id="241" xr6:uid="{00000000-000C-0000-FFFF-FFFFF3000000}" r="L69" connectionId="1">
    <xmlCellPr id="1" xr6:uid="{00000000-0010-0000-F300-000001000000}" uniqueName="UtilityAllowance_CookingAllowanceBR1">
      <xmlPr mapId="1" xpath="/IMC/UtilityAllowance_CookingAllowanceBR1" xmlDataType="decimal"/>
    </xmlCellPr>
  </singleXmlCell>
  <singleXmlCell id="242" xr6:uid="{00000000-000C-0000-FFFF-FFFFF4000000}" r="L79" connectionId="1">
    <xmlCellPr id="1" xr6:uid="{00000000-0010-0000-F400-000001000000}" uniqueName="UtilityAllowance_CookingAllowanceBR2">
      <xmlPr mapId="1" xpath="/IMC/UtilityAllowance_CookingAllowanceBR2" xmlDataType="decimal"/>
    </xmlCellPr>
  </singleXmlCell>
  <singleXmlCell id="243" xr6:uid="{00000000-000C-0000-FFFF-FFFFF5000000}" r="L89" connectionId="1">
    <xmlCellPr id="1" xr6:uid="{00000000-0010-0000-F500-000001000000}" uniqueName="UtilityAllowance_CookingAllowanceBR3">
      <xmlPr mapId="1" xpath="/IMC/UtilityAllowance_CookingAllowanceBR3" xmlDataType="decimal"/>
    </xmlCellPr>
  </singleXmlCell>
  <singleXmlCell id="244" xr6:uid="{00000000-000C-0000-FFFF-FFFFF6000000}" r="L99" connectionId="1">
    <xmlCellPr id="1" xr6:uid="{00000000-0010-0000-F600-000001000000}" uniqueName="UtilityAllowance_CookingAllowanceBR4">
      <xmlPr mapId="1" xpath="/IMC/UtilityAllowance_CookingAllowanceBR4" xmlDataType="decimal"/>
    </xmlCellPr>
  </singleXmlCell>
  <singleXmlCell id="245" xr6:uid="{00000000-000C-0000-FFFF-FFFFF7000000}" r="L109" connectionId="1">
    <xmlCellPr id="1" xr6:uid="{00000000-0010-0000-F700-000001000000}" uniqueName="UtilityAllowance_CookingAllowanceBR5">
      <xmlPr mapId="1" xpath="/IMC/UtilityAllowance_CookingAllowanceBR5" xmlDataType="decimal"/>
    </xmlCellPr>
  </singleXmlCell>
  <singleXmlCell id="246" xr6:uid="{00000000-000C-0000-FFFF-FFFFF8000000}" r="L61" connectionId="1">
    <xmlCellPr id="1" xr6:uid="{00000000-0010-0000-F800-000001000000}" uniqueName="UtilityAllowance_AirConditioningAllowanceStudio">
      <xmlPr mapId="1" xpath="/IMC/UtilityAllowance_AirConditioningAllowanceStudio" xmlDataType="decimal"/>
    </xmlCellPr>
  </singleXmlCell>
  <singleXmlCell id="247" xr6:uid="{00000000-000C-0000-FFFF-FFFFF9000000}" r="L71" connectionId="1">
    <xmlCellPr id="1" xr6:uid="{00000000-0010-0000-F900-000001000000}" uniqueName="UtilityAllowance_AirConditioningAllowanceBR1">
      <xmlPr mapId="1" xpath="/IMC/UtilityAllowance_AirConditioningAllowanceBR1" xmlDataType="decimal"/>
    </xmlCellPr>
  </singleXmlCell>
  <singleXmlCell id="248" xr6:uid="{00000000-000C-0000-FFFF-FFFFFA000000}" r="L81" connectionId="1">
    <xmlCellPr id="1" xr6:uid="{00000000-0010-0000-FA00-000001000000}" uniqueName="UtilityAllowance_AirConditioningAllowanceBR2">
      <xmlPr mapId="1" xpath="/IMC/UtilityAllowance_AirConditioningAllowanceBR2" xmlDataType="decimal"/>
    </xmlCellPr>
  </singleXmlCell>
  <singleXmlCell id="249" xr6:uid="{00000000-000C-0000-FFFF-FFFFFB000000}" r="L91" connectionId="1">
    <xmlCellPr id="1" xr6:uid="{00000000-0010-0000-FB00-000001000000}" uniqueName="UtilityAllowance_AirConditioningAllowanceBR3">
      <xmlPr mapId="1" xpath="/IMC/UtilityAllowance_AirConditioningAllowanceBR3" xmlDataType="decimal"/>
    </xmlCellPr>
  </singleXmlCell>
  <singleXmlCell id="250" xr6:uid="{00000000-000C-0000-FFFF-FFFFFC000000}" r="L101" connectionId="1">
    <xmlCellPr id="1" xr6:uid="{00000000-0010-0000-FC00-000001000000}" uniqueName="UtilityAllowance_AirConditioningAllowanceBR4">
      <xmlPr mapId="1" xpath="/IMC/UtilityAllowance_AirConditioningAllowanceBR4" xmlDataType="decimal"/>
    </xmlCellPr>
  </singleXmlCell>
  <singleXmlCell id="251" xr6:uid="{00000000-000C-0000-FFFF-FFFFFD000000}" r="L111" connectionId="1">
    <xmlCellPr id="1" xr6:uid="{00000000-0010-0000-FD00-000001000000}" uniqueName="UtilityAllowance_AirConditioningAllowanceBR5">
      <xmlPr mapId="1" xpath="/IMC/UtilityAllowance_AirConditioningAllowanceBR5" xmlDataType="decimal"/>
    </xmlCellPr>
  </singleXmlCell>
  <singleXmlCell id="252" xr6:uid="{00000000-000C-0000-FFFF-FFFFFE000000}" r="L113" connectionId="1">
    <xmlCellPr id="1" xr6:uid="{00000000-0010-0000-FE00-000001000000}" uniqueName="UtilityAllowance_WaterAllowanceBR5">
      <xmlPr mapId="1" xpath="/IMC/UtilityAllowance_WaterAllowanceBR5" xmlDataType="decimal"/>
    </xmlCellPr>
  </singleXmlCell>
  <singleXmlCell id="253" xr6:uid="{00000000-000C-0000-FFFF-FFFFFF000000}" r="L103" connectionId="1">
    <xmlCellPr id="1" xr6:uid="{00000000-0010-0000-FF00-000001000000}" uniqueName="UtilityAllowance_WaterAllowanceBR4">
      <xmlPr mapId="1" xpath="/IMC/UtilityAllowance_WaterAllowanceBR4" xmlDataType="decimal"/>
    </xmlCellPr>
  </singleXmlCell>
  <singleXmlCell id="254" xr6:uid="{00000000-000C-0000-FFFF-FFFF00010000}" r="L93" connectionId="1">
    <xmlCellPr id="1" xr6:uid="{00000000-0010-0000-0001-000001000000}" uniqueName="UtilityAllowance_WaterAllowanceBR3">
      <xmlPr mapId="1" xpath="/IMC/UtilityAllowance_WaterAllowanceBR3" xmlDataType="decimal"/>
    </xmlCellPr>
  </singleXmlCell>
  <singleXmlCell id="255" xr6:uid="{00000000-000C-0000-FFFF-FFFF01010000}" r="L83" connectionId="1">
    <xmlCellPr id="1" xr6:uid="{00000000-0010-0000-0101-000001000000}" uniqueName="UtilityAllowance_WaterAllowanceBR2">
      <xmlPr mapId="1" xpath="/IMC/UtilityAllowance_WaterAllowanceBR2" xmlDataType="decimal"/>
    </xmlCellPr>
  </singleXmlCell>
  <singleXmlCell id="256" xr6:uid="{00000000-000C-0000-FFFF-FFFF02010000}" r="L73" connectionId="1">
    <xmlCellPr id="1" xr6:uid="{00000000-0010-0000-0201-000001000000}" uniqueName="UtilityAllowance_WaterAllowanceBR1">
      <xmlPr mapId="1" xpath="/IMC/UtilityAllowance_WaterAllowanceBR1" xmlDataType="decimal"/>
    </xmlCellPr>
  </singleXmlCell>
  <singleXmlCell id="257" xr6:uid="{00000000-000C-0000-FFFF-FFFF03010000}" r="L63" connectionId="1">
    <xmlCellPr id="1" xr6:uid="{00000000-0010-0000-0301-000001000000}" uniqueName="UtilityAllowance_WaterAllowanceStudio">
      <xmlPr mapId="1" xpath="/IMC/UtilityAllowance_WaterAllowanceStudio" xmlDataType="decimal"/>
    </xmlCellPr>
  </singleXmlCell>
  <singleXmlCell id="258" xr6:uid="{00000000-000C-0000-FFFF-FFFF04010000}" r="L114" connectionId="1">
    <xmlCellPr id="1" xr6:uid="{00000000-0010-0000-0401-000001000000}" uniqueName="UtilityAllowance_SewerAllowanceBR5">
      <xmlPr mapId="1" xpath="/IMC/UtilityAllowance_SewerAllowanceBR5" xmlDataType="decimal"/>
    </xmlCellPr>
  </singleXmlCell>
  <singleXmlCell id="259" xr6:uid="{00000000-000C-0000-FFFF-FFFF05010000}" r="L104" connectionId="1">
    <xmlCellPr id="1" xr6:uid="{00000000-0010-0000-0501-000001000000}" uniqueName="UtilityAllowance_SewerAllowanceBR4">
      <xmlPr mapId="1" xpath="/IMC/UtilityAllowance_SewerAllowanceBR4" xmlDataType="decimal"/>
    </xmlCellPr>
  </singleXmlCell>
  <singleXmlCell id="260" xr6:uid="{00000000-000C-0000-FFFF-FFFF06010000}" r="L94" connectionId="1">
    <xmlCellPr id="1" xr6:uid="{00000000-0010-0000-0601-000001000000}" uniqueName="UtilityAllowance_SewerAllowanceBR3">
      <xmlPr mapId="1" xpath="/IMC/UtilityAllowance_SewerAllowanceBR3" xmlDataType="decimal"/>
    </xmlCellPr>
  </singleXmlCell>
  <singleXmlCell id="261" xr6:uid="{00000000-000C-0000-FFFF-FFFF07010000}" r="L84" connectionId="1">
    <xmlCellPr id="1" xr6:uid="{00000000-0010-0000-0701-000001000000}" uniqueName="UtilityAllowance_SewerAllowanceBR2">
      <xmlPr mapId="1" xpath="/IMC/UtilityAllowance_SewerAllowanceBR2" xmlDataType="decimal"/>
    </xmlCellPr>
  </singleXmlCell>
  <singleXmlCell id="262" xr6:uid="{00000000-000C-0000-FFFF-FFFF08010000}" r="L74" connectionId="1">
    <xmlCellPr id="1" xr6:uid="{00000000-0010-0000-0801-000001000000}" uniqueName="UtilityAllowance_SewerAllowanceBR1">
      <xmlPr mapId="1" xpath="/IMC/UtilityAllowance_SewerAllowanceBR1" xmlDataType="decimal"/>
    </xmlCellPr>
  </singleXmlCell>
  <singleXmlCell id="263" xr6:uid="{00000000-000C-0000-FFFF-FFFF09010000}" r="L64" connectionId="1">
    <xmlCellPr id="1" xr6:uid="{00000000-0010-0000-0901-000001000000}" uniqueName="UtilityAllowance_SewerAllowanceStudio">
      <xmlPr mapId="1" xpath="/IMC/UtilityAllowance_SewerAllowanceStudio" xmlDataType="decimal"/>
    </xmlCellPr>
  </singleXmlCell>
  <singleXmlCell id="264" xr6:uid="{00000000-000C-0000-FFFF-FFFF0A010000}" r="L115" connectionId="1">
    <xmlCellPr id="1" xr6:uid="{00000000-0010-0000-0A01-000001000000}" uniqueName="UtilityAllowance_TrashAllowanceBR5">
      <xmlPr mapId="1" xpath="/IMC/UtilityAllowance_TrashAllowanceBR5" xmlDataType="decimal"/>
    </xmlCellPr>
  </singleXmlCell>
  <singleXmlCell id="265" xr6:uid="{00000000-000C-0000-FFFF-FFFF0B010000}" r="L105" connectionId="1">
    <xmlCellPr id="1" xr6:uid="{00000000-0010-0000-0B01-000001000000}" uniqueName="UtilityAllowance_TrashAllowanceBR4">
      <xmlPr mapId="1" xpath="/IMC/UtilityAllowance_TrashAllowanceBR4" xmlDataType="decimal"/>
    </xmlCellPr>
  </singleXmlCell>
  <singleXmlCell id="266" xr6:uid="{00000000-000C-0000-FFFF-FFFF0C010000}" r="L95" connectionId="1">
    <xmlCellPr id="1" xr6:uid="{00000000-0010-0000-0C01-000001000000}" uniqueName="UtilityAllowance_TrashAllowanceBR3">
      <xmlPr mapId="1" xpath="/IMC/UtilityAllowance_TrashAllowanceBR3" xmlDataType="decimal"/>
    </xmlCellPr>
  </singleXmlCell>
  <singleXmlCell id="267" xr6:uid="{00000000-000C-0000-FFFF-FFFF0D010000}" r="L85" connectionId="1">
    <xmlCellPr id="1" xr6:uid="{00000000-0010-0000-0D01-000001000000}" uniqueName="UtilityAllowance_TrashAllowanceBR2">
      <xmlPr mapId="1" xpath="/IMC/UtilityAllowance_TrashAllowanceBR2" xmlDataType="decimal"/>
    </xmlCellPr>
  </singleXmlCell>
  <singleXmlCell id="268" xr6:uid="{00000000-000C-0000-FFFF-FFFF0E010000}" r="L75" connectionId="1">
    <xmlCellPr id="1" xr6:uid="{00000000-0010-0000-0E01-000001000000}" uniqueName="UtilityAllowance_TrashAllowanceBR1">
      <xmlPr mapId="1" xpath="/IMC/UtilityAllowance_TrashAllowanceBR1" xmlDataType="decimal"/>
    </xmlCellPr>
  </singleXmlCell>
  <singleXmlCell id="269" xr6:uid="{00000000-000C-0000-FFFF-FFFF0F010000}" r="L65" connectionId="1">
    <xmlCellPr id="1" xr6:uid="{00000000-0010-0000-0F01-000001000000}" uniqueName="UtilityAllowance_TrashAllowanceStudio">
      <xmlPr mapId="1" xpath="/IMC/UtilityAllowance_TrashAllowanceStudio" xmlDataType="decimal"/>
    </xmlCellPr>
  </singleXmlCell>
  <singleXmlCell id="270" xr6:uid="{00000000-000C-0000-FFFF-FFFF10010000}" r="L116" connectionId="1">
    <xmlCellPr id="1" xr6:uid="{00000000-0010-0000-1001-000001000000}" uniqueName="UtilityAllowance_RangeAllowanceBR5">
      <xmlPr mapId="1" xpath="/IMC/UtilityAllowance_RangeAllowanceBR5" xmlDataType="decimal"/>
    </xmlCellPr>
  </singleXmlCell>
  <singleXmlCell id="271" xr6:uid="{00000000-000C-0000-FFFF-FFFF11010000}" r="L106" connectionId="1">
    <xmlCellPr id="1" xr6:uid="{00000000-0010-0000-1101-000001000000}" uniqueName="UtilityAllowance_RangeAllowanceBR4">
      <xmlPr mapId="1" xpath="/IMC/UtilityAllowance_RangeAllowanceBR4" xmlDataType="decimal"/>
    </xmlCellPr>
  </singleXmlCell>
  <singleXmlCell id="272" xr6:uid="{00000000-000C-0000-FFFF-FFFF12010000}" r="L96" connectionId="1">
    <xmlCellPr id="1" xr6:uid="{00000000-0010-0000-1201-000001000000}" uniqueName="UtilityAllowance_RangeAllowanceBR3">
      <xmlPr mapId="1" xpath="/IMC/UtilityAllowance_RangeAllowanceBR3" xmlDataType="decimal"/>
    </xmlCellPr>
  </singleXmlCell>
  <singleXmlCell id="273" xr6:uid="{00000000-000C-0000-FFFF-FFFF13010000}" r="L86" connectionId="1">
    <xmlCellPr id="1" xr6:uid="{00000000-0010-0000-1301-000001000000}" uniqueName="UtilityAllowance_RangeAllowanceBR2">
      <xmlPr mapId="1" xpath="/IMC/UtilityAllowance_RangeAllowanceBR2" xmlDataType="decimal"/>
    </xmlCellPr>
  </singleXmlCell>
  <singleXmlCell id="274" xr6:uid="{00000000-000C-0000-FFFF-FFFF14010000}" r="L76" connectionId="1">
    <xmlCellPr id="1" xr6:uid="{00000000-0010-0000-1401-000001000000}" uniqueName="UtilityAllowance_RangeAllowanceBR1">
      <xmlPr mapId="1" xpath="/IMC/UtilityAllowance_RangeAllowanceBR1" xmlDataType="decimal"/>
    </xmlCellPr>
  </singleXmlCell>
  <singleXmlCell id="275" xr6:uid="{00000000-000C-0000-FFFF-FFFF15010000}" r="L66" connectionId="1">
    <xmlCellPr id="1" xr6:uid="{00000000-0010-0000-1501-000001000000}" uniqueName="UtilityAllowance_RangeAllowanceStudio">
      <xmlPr mapId="1" xpath="/IMC/UtilityAllowance_RangeAllowanceStudio" xmlDataType="decimal"/>
    </xmlCellPr>
  </singleXmlCell>
  <singleXmlCell id="276" xr6:uid="{00000000-000C-0000-FFFF-FFFF16010000}" r="L67" connectionId="1">
    <xmlCellPr id="1" xr6:uid="{00000000-0010-0000-1601-000001000000}" uniqueName="UtilityAllowance_RefrigeratorAllowanceStudio">
      <xmlPr mapId="1" xpath="/IMC/UtilityAllowance_RefrigeratorAllowanceStudio" xmlDataType="decimal"/>
    </xmlCellPr>
  </singleXmlCell>
  <singleXmlCell id="277" xr6:uid="{00000000-000C-0000-FFFF-FFFF17010000}" r="L77" connectionId="1">
    <xmlCellPr id="1" xr6:uid="{00000000-0010-0000-1701-000001000000}" uniqueName="UtilityAllowance_RefrigeratorAllowanceBR1">
      <xmlPr mapId="1" xpath="/IMC/UtilityAllowance_RefrigeratorAllowanceBR1" xmlDataType="decimal"/>
    </xmlCellPr>
  </singleXmlCell>
  <singleXmlCell id="278" xr6:uid="{00000000-000C-0000-FFFF-FFFF18010000}" r="L87" connectionId="1">
    <xmlCellPr id="1" xr6:uid="{00000000-0010-0000-1801-000001000000}" uniqueName="UtilityAllowance_RefrigeratorAllowanceBR2">
      <xmlPr mapId="1" xpath="/IMC/UtilityAllowance_RefrigeratorAllowanceBR2" xmlDataType="decimal"/>
    </xmlCellPr>
  </singleXmlCell>
  <singleXmlCell id="279" xr6:uid="{00000000-000C-0000-FFFF-FFFF19010000}" r="L97" connectionId="1">
    <xmlCellPr id="1" xr6:uid="{00000000-0010-0000-1901-000001000000}" uniqueName="UtilityAllowance_RefrigeratorAllowanceBR3">
      <xmlPr mapId="1" xpath="/IMC/UtilityAllowance_RefrigeratorAllowanceBR3" xmlDataType="decimal"/>
    </xmlCellPr>
  </singleXmlCell>
  <singleXmlCell id="280" xr6:uid="{00000000-000C-0000-FFFF-FFFF1A010000}" r="L107" connectionId="1">
    <xmlCellPr id="1" xr6:uid="{00000000-0010-0000-1A01-000001000000}" uniqueName="UtilityAllowance_RefrigeratorAllowanceBR4">
      <xmlPr mapId="1" xpath="/IMC/UtilityAllowance_RefrigeratorAllowanceBR4" xmlDataType="decimal"/>
    </xmlCellPr>
  </singleXmlCell>
  <singleXmlCell id="281" xr6:uid="{00000000-000C-0000-FFFF-FFFF1B010000}" r="L117" connectionId="1">
    <xmlCellPr id="1" xr6:uid="{00000000-0010-0000-1B01-000001000000}" uniqueName="UtilityAllowance_RefrigeratorAllowanceBR5">
      <xmlPr mapId="1" xpath="/IMC/UtilityAllowance_RefrigeratorAllowanceBR5" xmlDataType="decimal"/>
    </xmlCellPr>
  </singleXmlCell>
  <singleXmlCell id="340" xr6:uid="{00000000-000C-0000-FFFF-FFFF1C010000}" r="L58" connectionId="1">
    <xmlCellPr id="1" xr6:uid="{00000000-0010-0000-1C01-000001000000}" uniqueName="UtilityAllowance_HeatingAllowanceStudio">
      <xmlPr mapId="1" xpath="/IMC/UtilityAllowance_HeatingAllowanceStudio" xmlDataType="decimal"/>
    </xmlCellPr>
  </singleXmlCell>
  <singleXmlCell id="419" xr6:uid="{00000000-000C-0000-FFFF-FFFF1D010000}" r="L118" connectionId="1">
    <xmlCellPr id="1" xr6:uid="{00000000-0010-0000-1D01-000001000000}" uniqueName="UtilityAllowance_CustomFieldDecimalValue1">
      <xmlPr mapId="1" xpath="/IMC/UtilityAllowance_CustomFieldDecimalValue1" xmlDataType="decimal"/>
    </xmlCellPr>
  </singleXmlCell>
  <singleXmlCell id="400" xr6:uid="{00000000-000C-0000-FFFF-FFFF1E010000}" r="L48" connectionId="1">
    <xmlCellPr id="1" xr6:uid="{00000000-0010-0000-1E01-000001000000}" uniqueName="DevelopmentTeam_TaxAttorneyName">
      <xmlPr mapId="1" xpath="/IMC/DevelopmentTeam_TaxAttorneyName" xmlDataType="string"/>
    </xmlCellPr>
  </singleXmlCell>
  <singleXmlCell id="401" xr6:uid="{00000000-000C-0000-FFFF-FFFF1F010000}" r="L49" connectionId="1">
    <xmlCellPr id="1" xr6:uid="{00000000-0010-0000-1F01-000001000000}" uniqueName="DevelopmentTeam_TaxAttorneyPhone">
      <xmlPr mapId="1" xpath="/IMC/DevelopmentTeam_TaxAttorneyPhone" xmlDataType="string"/>
    </xmlCellPr>
  </singleXmlCell>
  <singleXmlCell id="402" xr6:uid="{00000000-000C-0000-FFFF-FFFF20010000}" r="L202" connectionId="1">
    <xmlCellPr id="1" xr6:uid="{00000000-0010-0000-2001-000001000000}" uniqueName="RentalAnalysis_AdditionalMonthlyIncomePerUnit">
      <xmlPr mapId="1" xpath="/IMC/RentalAnalysis_AdditionalMonthlyIncomePerUnit" xmlDataType="decimal"/>
    </xmlCellPr>
  </singleXmlCell>
  <singleXmlCell id="1" xr6:uid="{00000000-000C-0000-FFFF-FFFF21010000}" r="L162" connectionId="1">
    <xmlCellPr id="1" xr6:uid="{00000000-0010-0000-2101-000001000000}" uniqueName="RentalAnalysisUnits_Bedrooms_Unit1">
      <xmlPr mapId="1" xpath="/IMC/RentalAnalysisUnits_Bedrooms_Unit1" xmlDataType="int"/>
    </xmlCellPr>
  </singleXmlCell>
  <singleXmlCell id="2" xr6:uid="{00000000-000C-0000-FFFF-FFFF22010000}" r="L163" connectionId="1">
    <xmlCellPr id="1" xr6:uid="{00000000-0010-0000-2201-000001000000}" uniqueName="RentalAnalysisUnits_Bedrooms_Unit2">
      <xmlPr mapId="1" xpath="/IMC/RentalAnalysisUnits_Bedrooms_Unit2" xmlDataType="int"/>
    </xmlCellPr>
  </singleXmlCell>
  <singleXmlCell id="14" xr6:uid="{00000000-000C-0000-FFFF-FFFF23010000}" r="L164" connectionId="1">
    <xmlCellPr id="1" xr6:uid="{00000000-0010-0000-2301-000001000000}" uniqueName="RentalAnalysisUnits_Bedrooms_Unit3">
      <xmlPr mapId="1" xpath="/IMC/RentalAnalysisUnits_Bedrooms_Unit3" xmlDataType="int"/>
    </xmlCellPr>
  </singleXmlCell>
  <singleXmlCell id="17" xr6:uid="{00000000-000C-0000-FFFF-FFFF24010000}" r="L165" connectionId="1">
    <xmlCellPr id="1" xr6:uid="{00000000-0010-0000-2401-000001000000}" uniqueName="RentalAnalysisUnits_Bedrooms_Unit4">
      <xmlPr mapId="1" xpath="/IMC/RentalAnalysisUnits_Bedrooms_Unit4" xmlDataType="int"/>
    </xmlCellPr>
  </singleXmlCell>
  <singleXmlCell id="19" xr6:uid="{00000000-000C-0000-FFFF-FFFF25010000}" r="L166" connectionId="1">
    <xmlCellPr id="1" xr6:uid="{00000000-0010-0000-2501-000001000000}" uniqueName="RentalAnalysisUnits_Bedrooms_Unit5">
      <xmlPr mapId="1" xpath="/IMC/RentalAnalysisUnits_Bedrooms_Unit5" xmlDataType="int"/>
    </xmlCellPr>
  </singleXmlCell>
  <singleXmlCell id="20" xr6:uid="{00000000-000C-0000-FFFF-FFFF26010000}" r="L167" connectionId="1">
    <xmlCellPr id="1" xr6:uid="{00000000-0010-0000-2601-000001000000}" uniqueName="RentalAnalysisUnits_Bedrooms_Unit6">
      <xmlPr mapId="1" xpath="/IMC/RentalAnalysisUnits_Bedrooms_Unit6" xmlDataType="int"/>
    </xmlCellPr>
  </singleXmlCell>
  <singleXmlCell id="43" xr6:uid="{00000000-000C-0000-FFFF-FFFF27010000}" r="L168" connectionId="1">
    <xmlCellPr id="1" xr6:uid="{00000000-0010-0000-2701-000001000000}" uniqueName="RentalAnalysisUnits_Bedrooms_Unit7">
      <xmlPr mapId="1" xpath="/IMC/RentalAnalysisUnits_Bedrooms_Unit7" xmlDataType="int"/>
    </xmlCellPr>
  </singleXmlCell>
  <singleXmlCell id="62" xr6:uid="{00000000-000C-0000-FFFF-FFFF28010000}" r="L169" connectionId="1">
    <xmlCellPr id="1" xr6:uid="{00000000-0010-0000-2801-000001000000}" uniqueName="RentalAnalysisUnits_Bedrooms_Unit8">
      <xmlPr mapId="1" xpath="/IMC/RentalAnalysisUnits_Bedrooms_Unit8" xmlDataType="int"/>
    </xmlCellPr>
  </singleXmlCell>
  <singleXmlCell id="63" xr6:uid="{00000000-000C-0000-FFFF-FFFF29010000}" r="L170" connectionId="1">
    <xmlCellPr id="1" xr6:uid="{00000000-0010-0000-2901-000001000000}" uniqueName="RentalAnalysisUnits_Bedrooms_Unit9">
      <xmlPr mapId="1" xpath="/IMC/RentalAnalysisUnits_Bedrooms_Unit9" xmlDataType="int"/>
    </xmlCellPr>
  </singleXmlCell>
  <singleXmlCell id="64" xr6:uid="{00000000-000C-0000-FFFF-FFFF2A010000}" r="L171" connectionId="1">
    <xmlCellPr id="1" xr6:uid="{00000000-0010-0000-2A01-000001000000}" uniqueName="RentalAnalysisUnits_Bedrooms_Unit10">
      <xmlPr mapId="1" xpath="/IMC/RentalAnalysisUnits_Bedrooms_Unit10" xmlDataType="int"/>
    </xmlCellPr>
  </singleXmlCell>
  <singleXmlCell id="68" xr6:uid="{00000000-000C-0000-FFFF-FFFF2B010000}" r="L152" connectionId="1">
    <xmlCellPr id="1" xr6:uid="{00000000-0010-0000-2B01-000001000000}" uniqueName="RentalAnalysisUnits_NumberOfUnits_Unit1">
      <xmlPr mapId="1" xpath="/IMC/RentalAnalysisUnits_NumberOfUnits_Unit1" xmlDataType="int"/>
    </xmlCellPr>
  </singleXmlCell>
  <singleXmlCell id="69" xr6:uid="{00000000-000C-0000-FFFF-FFFF2C010000}" r="L153" connectionId="1">
    <xmlCellPr id="1" xr6:uid="{00000000-0010-0000-2C01-000001000000}" uniqueName="RentalAnalysisUnits_NumberOfUnits_Unit2">
      <xmlPr mapId="1" xpath="/IMC/RentalAnalysisUnits_NumberOfUnits_Unit2" xmlDataType="int"/>
    </xmlCellPr>
  </singleXmlCell>
  <singleXmlCell id="70" xr6:uid="{00000000-000C-0000-FFFF-FFFF2D010000}" r="L154" connectionId="1">
    <xmlCellPr id="1" xr6:uid="{00000000-0010-0000-2D01-000001000000}" uniqueName="RentalAnalysisUnits_NumberOfUnits_Unit3">
      <xmlPr mapId="1" xpath="/IMC/RentalAnalysisUnits_NumberOfUnits_Unit3" xmlDataType="int"/>
    </xmlCellPr>
  </singleXmlCell>
  <singleXmlCell id="74" xr6:uid="{00000000-000C-0000-FFFF-FFFF2E010000}" r="L155" connectionId="1">
    <xmlCellPr id="1" xr6:uid="{00000000-0010-0000-2E01-000001000000}" uniqueName="RentalAnalysisUnits_NumberOfUnits_Unit4">
      <xmlPr mapId="1" xpath="/IMC/RentalAnalysisUnits_NumberOfUnits_Unit4" xmlDataType="int"/>
    </xmlCellPr>
  </singleXmlCell>
  <singleXmlCell id="132" xr6:uid="{00000000-000C-0000-FFFF-FFFF2F010000}" r="L156" connectionId="1">
    <xmlCellPr id="1" xr6:uid="{00000000-0010-0000-2F01-000001000000}" uniqueName="RentalAnalysisUnits_NumberOfUnits_Unit5">
      <xmlPr mapId="1" xpath="/IMC/RentalAnalysisUnits_NumberOfUnits_Unit5" xmlDataType="int"/>
    </xmlCellPr>
  </singleXmlCell>
  <singleXmlCell id="135" xr6:uid="{00000000-000C-0000-FFFF-FFFF30010000}" r="L157" connectionId="1">
    <xmlCellPr id="1" xr6:uid="{00000000-0010-0000-3001-000001000000}" uniqueName="RentalAnalysisUnits_NumberOfUnits_Unit6">
      <xmlPr mapId="1" xpath="/IMC/RentalAnalysisUnits_NumberOfUnits_Unit6" xmlDataType="int"/>
    </xmlCellPr>
  </singleXmlCell>
  <singleXmlCell id="136" xr6:uid="{00000000-000C-0000-FFFF-FFFF31010000}" r="L158" connectionId="1">
    <xmlCellPr id="1" xr6:uid="{00000000-0010-0000-3101-000001000000}" uniqueName="RentalAnalysisUnits_NumberOfUnits_Unit7">
      <xmlPr mapId="1" xpath="/IMC/RentalAnalysisUnits_NumberOfUnits_Unit7" xmlDataType="int"/>
    </xmlCellPr>
  </singleXmlCell>
  <singleXmlCell id="137" xr6:uid="{00000000-000C-0000-FFFF-FFFF32010000}" r="L159" connectionId="1">
    <xmlCellPr id="1" xr6:uid="{00000000-0010-0000-3201-000001000000}" uniqueName="RentalAnalysisUnits_NumberOfUnits_Unit8">
      <xmlPr mapId="1" xpath="/IMC/RentalAnalysisUnits_NumberOfUnits_Unit8" xmlDataType="int"/>
    </xmlCellPr>
  </singleXmlCell>
  <singleXmlCell id="138" xr6:uid="{00000000-000C-0000-FFFF-FFFF33010000}" r="L160" connectionId="1">
    <xmlCellPr id="1" xr6:uid="{00000000-0010-0000-3301-000001000000}" uniqueName="RentalAnalysisUnits_NumberOfUnits_Unit9">
      <xmlPr mapId="1" xpath="/IMC/RentalAnalysisUnits_NumberOfUnits_Unit9" xmlDataType="int"/>
    </xmlCellPr>
  </singleXmlCell>
  <singleXmlCell id="139" xr6:uid="{00000000-000C-0000-FFFF-FFFF34010000}" r="L161" connectionId="1">
    <xmlCellPr id="1" xr6:uid="{00000000-0010-0000-3401-000001000000}" uniqueName="RentalAnalysisUnits_NumberOfUnits_Unit10">
      <xmlPr mapId="1" xpath="/IMC/RentalAnalysisUnits_NumberOfUnits_Unit10" xmlDataType="int"/>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xExemptBondProgram@schousing.com" TargetMode="External"/><Relationship Id="rId1" Type="http://schemas.openxmlformats.org/officeDocument/2006/relationships/hyperlink" Target="mailto:taxcreditquestions@schousing.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www.schousing.com/Home/PartnerIncomeLimits" TargetMode="External"/><Relationship Id="rId2" Type="http://schemas.openxmlformats.org/officeDocument/2006/relationships/hyperlink" Target="http://www.schousing.com/Home/PartnerIncomeLimits" TargetMode="External"/><Relationship Id="rId1" Type="http://schemas.openxmlformats.org/officeDocument/2006/relationships/hyperlink" Target="http://eligibility.sc.egov.usda.gov/eligibility/welcomeAction.do" TargetMode="External"/><Relationship Id="rId5" Type="http://schemas.openxmlformats.org/officeDocument/2006/relationships/printerSettings" Target="../printerSettings/printerSettings20.bin"/><Relationship Id="rId4" Type="http://schemas.openxmlformats.org/officeDocument/2006/relationships/hyperlink" Target="http://www.schousing.com/Home/PartnerIncomeLimits"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2">
    <tabColor indexed="42"/>
  </sheetPr>
  <dimension ref="B1:M29"/>
  <sheetViews>
    <sheetView tabSelected="1" workbookViewId="0">
      <selection activeCell="C8" sqref="C8:F8"/>
    </sheetView>
  </sheetViews>
  <sheetFormatPr defaultRowHeight="12.75" x14ac:dyDescent="0.2"/>
  <cols>
    <col min="2" max="2" width="2.42578125" customWidth="1"/>
    <col min="3" max="3" width="13.42578125" bestFit="1" customWidth="1"/>
    <col min="12" max="12" width="10" customWidth="1"/>
    <col min="13" max="13" width="1.7109375" customWidth="1"/>
  </cols>
  <sheetData>
    <row r="1" spans="2:13" ht="16.5" thickBot="1" x14ac:dyDescent="0.3">
      <c r="B1" s="620" t="str">
        <f>'1'!B2</f>
        <v>Low-Income Housing Tax Credit / Tax Exempt Bond Application</v>
      </c>
      <c r="C1" s="621"/>
      <c r="D1" s="621"/>
      <c r="E1" s="621"/>
      <c r="F1" s="621"/>
      <c r="G1" s="621"/>
      <c r="H1" s="621"/>
      <c r="I1" s="621"/>
      <c r="J1" s="621"/>
      <c r="K1" s="621"/>
      <c r="L1" s="621"/>
      <c r="M1" s="622"/>
    </row>
    <row r="2" spans="2:13" ht="13.5" thickTop="1" x14ac:dyDescent="0.2">
      <c r="B2" s="18"/>
      <c r="C2" s="19"/>
      <c r="D2" s="19"/>
      <c r="E2" s="19"/>
      <c r="F2" s="19"/>
      <c r="G2" s="19"/>
      <c r="H2" s="19"/>
      <c r="I2" s="19"/>
      <c r="J2" s="19"/>
      <c r="K2" s="19"/>
      <c r="L2" s="19"/>
      <c r="M2" s="20"/>
    </row>
    <row r="3" spans="2:13" x14ac:dyDescent="0.2">
      <c r="B3" s="18"/>
      <c r="C3" s="21" t="s">
        <v>599</v>
      </c>
      <c r="D3" s="22"/>
      <c r="E3" s="19"/>
      <c r="F3" s="19"/>
      <c r="G3" s="19"/>
      <c r="H3" s="19"/>
      <c r="I3" s="19"/>
      <c r="J3" s="19"/>
      <c r="K3" s="19"/>
      <c r="L3" s="19"/>
      <c r="M3" s="20"/>
    </row>
    <row r="4" spans="2:13" x14ac:dyDescent="0.2">
      <c r="B4" s="18"/>
      <c r="C4" s="19"/>
      <c r="D4" s="19"/>
      <c r="E4" s="19"/>
      <c r="F4" s="19"/>
      <c r="G4" s="19"/>
      <c r="H4" s="19"/>
      <c r="I4" s="19"/>
      <c r="J4" s="19"/>
      <c r="K4" s="19"/>
      <c r="L4" s="19"/>
      <c r="M4" s="20"/>
    </row>
    <row r="5" spans="2:13" x14ac:dyDescent="0.2">
      <c r="B5" s="18"/>
      <c r="C5" s="19" t="s">
        <v>3</v>
      </c>
      <c r="D5" s="19"/>
      <c r="E5" s="19"/>
      <c r="F5" s="19"/>
      <c r="G5" s="19"/>
      <c r="H5" s="19"/>
      <c r="I5" s="19"/>
      <c r="J5" s="19"/>
      <c r="K5" s="19"/>
      <c r="L5" s="19"/>
      <c r="M5" s="20"/>
    </row>
    <row r="6" spans="2:13" x14ac:dyDescent="0.2">
      <c r="B6" s="18"/>
      <c r="C6" s="19"/>
      <c r="D6" s="19"/>
      <c r="E6" s="19"/>
      <c r="F6" s="19"/>
      <c r="G6" s="19"/>
      <c r="H6" s="19"/>
      <c r="I6" s="19"/>
      <c r="J6" s="19"/>
      <c r="K6" s="19"/>
      <c r="L6" s="19"/>
      <c r="M6" s="20"/>
    </row>
    <row r="7" spans="2:13" x14ac:dyDescent="0.2">
      <c r="B7" s="18"/>
      <c r="C7" s="19"/>
      <c r="D7" s="19"/>
      <c r="E7" s="19"/>
      <c r="F7" s="19"/>
      <c r="G7" s="19"/>
      <c r="H7" s="19"/>
      <c r="I7" s="19"/>
      <c r="J7" s="19"/>
      <c r="K7" s="19"/>
      <c r="L7" s="19"/>
      <c r="M7" s="20"/>
    </row>
    <row r="8" spans="2:13" x14ac:dyDescent="0.2">
      <c r="B8" s="18"/>
      <c r="C8" s="625" t="s">
        <v>1</v>
      </c>
      <c r="D8" s="625"/>
      <c r="E8" s="625"/>
      <c r="F8" s="625"/>
      <c r="G8" s="19"/>
      <c r="H8" s="19"/>
      <c r="I8" s="19"/>
      <c r="J8" s="19"/>
      <c r="K8" s="19"/>
      <c r="L8" s="19"/>
      <c r="M8" s="20"/>
    </row>
    <row r="9" spans="2:13" x14ac:dyDescent="0.2">
      <c r="B9" s="18"/>
      <c r="C9" s="19"/>
      <c r="D9" s="19"/>
      <c r="E9" s="19"/>
      <c r="F9" s="19"/>
      <c r="G9" s="19"/>
      <c r="H9" s="19"/>
      <c r="I9" s="19"/>
      <c r="J9" s="19"/>
      <c r="K9" s="19"/>
      <c r="L9" s="19"/>
      <c r="M9" s="20"/>
    </row>
    <row r="10" spans="2:13" x14ac:dyDescent="0.2">
      <c r="B10" s="18"/>
      <c r="C10" s="23" t="s">
        <v>0</v>
      </c>
      <c r="D10" s="19"/>
      <c r="E10" s="19"/>
      <c r="F10" s="19"/>
      <c r="G10" s="19"/>
      <c r="H10" s="19"/>
      <c r="I10" s="19"/>
      <c r="J10" s="19"/>
      <c r="K10" s="19"/>
      <c r="L10" s="19"/>
      <c r="M10" s="20"/>
    </row>
    <row r="11" spans="2:13" x14ac:dyDescent="0.2">
      <c r="B11" s="18"/>
      <c r="C11" s="19" t="s">
        <v>6</v>
      </c>
      <c r="D11" s="19"/>
      <c r="E11" s="19"/>
      <c r="F11" s="19"/>
      <c r="G11" s="19"/>
      <c r="H11" s="19"/>
      <c r="I11" s="19"/>
      <c r="J11" s="19"/>
      <c r="K11" s="19"/>
      <c r="L11" s="19"/>
      <c r="M11" s="20"/>
    </row>
    <row r="12" spans="2:13" x14ac:dyDescent="0.2">
      <c r="B12" s="18"/>
      <c r="C12" s="19"/>
      <c r="D12" s="19"/>
      <c r="E12" s="19"/>
      <c r="F12" s="19"/>
      <c r="G12" s="19"/>
      <c r="H12" s="19"/>
      <c r="I12" s="19"/>
      <c r="J12" s="19"/>
      <c r="K12" s="19"/>
      <c r="L12" s="19"/>
      <c r="M12" s="20"/>
    </row>
    <row r="13" spans="2:13" x14ac:dyDescent="0.2">
      <c r="B13" s="18"/>
      <c r="C13" s="23" t="s">
        <v>5</v>
      </c>
      <c r="D13" s="19"/>
      <c r="E13" s="19"/>
      <c r="F13" s="19"/>
      <c r="G13" s="19"/>
      <c r="H13" s="19"/>
      <c r="I13" s="19"/>
      <c r="J13" s="19"/>
      <c r="K13" s="19"/>
      <c r="L13" s="19"/>
      <c r="M13" s="20"/>
    </row>
    <row r="14" spans="2:13" x14ac:dyDescent="0.2">
      <c r="B14" s="18"/>
      <c r="C14" s="19"/>
      <c r="D14" s="19"/>
      <c r="E14" s="19"/>
      <c r="F14" s="19"/>
      <c r="G14" s="19"/>
      <c r="H14" s="19"/>
      <c r="I14" s="19"/>
      <c r="J14" s="19"/>
      <c r="K14" s="19"/>
      <c r="L14" s="19"/>
      <c r="M14" s="20"/>
    </row>
    <row r="15" spans="2:13" x14ac:dyDescent="0.2">
      <c r="B15" s="18"/>
      <c r="C15" s="23" t="s">
        <v>7</v>
      </c>
      <c r="D15" s="19"/>
      <c r="E15" s="19"/>
      <c r="F15" s="19"/>
      <c r="G15" s="19"/>
      <c r="H15" s="19"/>
      <c r="I15" s="19"/>
      <c r="J15" s="19"/>
      <c r="K15" s="19"/>
      <c r="L15" s="19"/>
      <c r="M15" s="20"/>
    </row>
    <row r="16" spans="2:13" x14ac:dyDescent="0.2">
      <c r="B16" s="18"/>
      <c r="C16" s="23" t="s">
        <v>8</v>
      </c>
      <c r="D16" s="19"/>
      <c r="E16" s="19"/>
      <c r="F16" s="19"/>
      <c r="G16" s="19"/>
      <c r="H16" s="19"/>
      <c r="I16" s="19"/>
      <c r="J16" s="19"/>
      <c r="K16" s="19"/>
      <c r="L16" s="19"/>
      <c r="M16" s="20"/>
    </row>
    <row r="17" spans="2:13" x14ac:dyDescent="0.2">
      <c r="B17" s="18"/>
      <c r="C17" s="23" t="s">
        <v>9</v>
      </c>
      <c r="D17" s="19"/>
      <c r="E17" s="19"/>
      <c r="F17" s="19"/>
      <c r="G17" s="19"/>
      <c r="H17" s="19"/>
      <c r="I17" s="19"/>
      <c r="J17" s="19"/>
      <c r="K17" s="19"/>
      <c r="L17" s="19"/>
      <c r="M17" s="20"/>
    </row>
    <row r="18" spans="2:13" x14ac:dyDescent="0.2">
      <c r="B18" s="18"/>
      <c r="C18" s="19"/>
      <c r="D18" s="19"/>
      <c r="E18" s="19"/>
      <c r="F18" s="19"/>
      <c r="G18" s="19"/>
      <c r="H18" s="19"/>
      <c r="I18" s="19"/>
      <c r="J18" s="19"/>
      <c r="K18" s="19"/>
      <c r="L18" s="19"/>
      <c r="M18" s="20"/>
    </row>
    <row r="19" spans="2:13" x14ac:dyDescent="0.2">
      <c r="B19" s="18"/>
      <c r="C19" s="19"/>
      <c r="D19" s="19"/>
      <c r="E19" s="19"/>
      <c r="F19" s="19"/>
      <c r="G19" s="19"/>
      <c r="H19" s="19"/>
      <c r="I19" s="19"/>
      <c r="J19" s="19"/>
      <c r="K19" s="19"/>
      <c r="L19" s="19"/>
      <c r="M19" s="20"/>
    </row>
    <row r="20" spans="2:13" ht="13.5" thickBot="1" x14ac:dyDescent="0.25">
      <c r="B20" s="24"/>
      <c r="C20" s="17"/>
      <c r="D20" s="17"/>
      <c r="E20" s="17"/>
      <c r="F20" s="17"/>
      <c r="G20" s="17"/>
      <c r="H20" s="17"/>
      <c r="I20" s="17"/>
      <c r="J20" s="17"/>
      <c r="K20" s="17"/>
      <c r="L20" s="17"/>
      <c r="M20" s="25"/>
    </row>
    <row r="21" spans="2:13" ht="13.5" thickTop="1" x14ac:dyDescent="0.2">
      <c r="B21" s="18"/>
      <c r="C21" s="19"/>
      <c r="D21" s="19"/>
      <c r="E21" s="19"/>
      <c r="F21" s="19"/>
      <c r="G21" s="19"/>
      <c r="H21" s="19"/>
      <c r="I21" s="19"/>
      <c r="J21" s="19"/>
      <c r="K21" s="19"/>
      <c r="L21" s="19"/>
      <c r="M21" s="20"/>
    </row>
    <row r="22" spans="2:13" x14ac:dyDescent="0.2">
      <c r="B22" s="18"/>
      <c r="C22" s="19" t="s">
        <v>2</v>
      </c>
      <c r="D22" s="19"/>
      <c r="E22" s="19"/>
      <c r="F22" s="19"/>
      <c r="G22" s="19"/>
      <c r="H22" s="19"/>
      <c r="I22" s="19"/>
      <c r="J22" s="19"/>
      <c r="K22" s="19"/>
      <c r="L22" s="19"/>
      <c r="M22" s="20"/>
    </row>
    <row r="23" spans="2:13" s="325" customFormat="1" x14ac:dyDescent="0.2">
      <c r="B23" s="18"/>
      <c r="C23" s="19"/>
      <c r="D23" s="19"/>
      <c r="E23" s="19"/>
      <c r="F23" s="19"/>
      <c r="G23" s="19"/>
      <c r="H23" s="19"/>
      <c r="I23" s="19"/>
      <c r="J23" s="19"/>
      <c r="K23" s="19"/>
      <c r="L23" s="19"/>
      <c r="M23" s="20"/>
    </row>
    <row r="24" spans="2:13" x14ac:dyDescent="0.2">
      <c r="B24" s="18"/>
      <c r="C24" s="19" t="s">
        <v>1593</v>
      </c>
      <c r="D24" s="19"/>
      <c r="E24" s="19"/>
      <c r="F24" s="19"/>
      <c r="G24" s="19" t="s">
        <v>1594</v>
      </c>
      <c r="H24" s="19"/>
      <c r="I24" s="19"/>
      <c r="J24" s="19"/>
      <c r="K24" s="19"/>
      <c r="L24" s="19"/>
      <c r="M24" s="20"/>
    </row>
    <row r="25" spans="2:13" x14ac:dyDescent="0.2">
      <c r="B25" s="18"/>
      <c r="C25" s="23" t="s">
        <v>1403</v>
      </c>
      <c r="D25" s="19"/>
      <c r="E25" s="19"/>
      <c r="F25" s="19"/>
      <c r="G25" s="23" t="s">
        <v>1590</v>
      </c>
      <c r="H25" s="19"/>
      <c r="I25" s="19"/>
      <c r="J25" s="19"/>
      <c r="K25" s="19"/>
      <c r="L25" s="19"/>
      <c r="M25" s="20"/>
    </row>
    <row r="26" spans="2:13" x14ac:dyDescent="0.2">
      <c r="B26" s="18"/>
      <c r="C26" s="26" t="s">
        <v>1404</v>
      </c>
      <c r="D26" s="19"/>
      <c r="E26" s="19"/>
      <c r="F26" s="19"/>
      <c r="G26" s="26" t="s">
        <v>1591</v>
      </c>
      <c r="H26" s="19"/>
      <c r="I26" s="19"/>
      <c r="J26" s="19"/>
      <c r="K26" s="19"/>
      <c r="L26" s="19"/>
      <c r="M26" s="20"/>
    </row>
    <row r="27" spans="2:13" x14ac:dyDescent="0.2">
      <c r="B27" s="18"/>
      <c r="C27" s="40" t="s">
        <v>1405</v>
      </c>
      <c r="D27" s="19"/>
      <c r="E27" s="19"/>
      <c r="F27" s="19"/>
      <c r="G27" s="40" t="s">
        <v>1592</v>
      </c>
      <c r="H27" s="19"/>
      <c r="I27" s="19"/>
      <c r="J27" s="19"/>
      <c r="K27" s="19"/>
      <c r="L27" s="19"/>
      <c r="M27" s="20"/>
    </row>
    <row r="28" spans="2:13" ht="13.5" thickBot="1" x14ac:dyDescent="0.25">
      <c r="B28" s="24"/>
      <c r="C28" s="17"/>
      <c r="D28" s="17"/>
      <c r="E28" s="17"/>
      <c r="F28" s="17"/>
      <c r="G28" s="17"/>
      <c r="H28" s="17"/>
      <c r="I28" s="17"/>
      <c r="J28" s="17"/>
      <c r="K28" s="17"/>
      <c r="L28" s="17"/>
      <c r="M28" s="25"/>
    </row>
    <row r="29" spans="2:13" ht="13.5" thickTop="1" x14ac:dyDescent="0.2">
      <c r="C29" s="623" t="s">
        <v>1596</v>
      </c>
      <c r="D29" s="624"/>
    </row>
  </sheetData>
  <sheetProtection algorithmName="SHA-512" hashValue="mEdbMSnfIH1YvwV8kiuPVeVlTk9yxL9KJHmanjB3CEwYtqyT23aeAjcQNfZbz8xZn581hI22CViIAseSyjrYUQ==" saltValue="cCxfal12ZLDGvlT9Drfy8w==" spinCount="100000" sheet="1" objects="1" scenarios="1"/>
  <mergeCells count="3">
    <mergeCell ref="B1:M1"/>
    <mergeCell ref="C29:D29"/>
    <mergeCell ref="C8:F8"/>
  </mergeCells>
  <phoneticPr fontId="4" type="noConversion"/>
  <hyperlinks>
    <hyperlink ref="C27" r:id="rId1" xr:uid="{00000000-0004-0000-0000-000000000000}"/>
    <hyperlink ref="G27" r:id="rId2" xr:uid="{15E4E3B4-F52B-4728-88AC-B781540376BC}"/>
  </hyperlinks>
  <pageMargins left="0.75" right="0.75" top="1" bottom="1" header="0.5" footer="0.5"/>
  <pageSetup scale="82"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1:K77"/>
  <sheetViews>
    <sheetView zoomScaleNormal="100" workbookViewId="0">
      <selection activeCell="F19" sqref="F19:G19"/>
    </sheetView>
  </sheetViews>
  <sheetFormatPr defaultColWidth="9" defaultRowHeight="12.75" x14ac:dyDescent="0.2"/>
  <cols>
    <col min="1" max="1" width="1.7109375" style="32" customWidth="1"/>
    <col min="2" max="2" width="5.5703125" style="32" customWidth="1"/>
    <col min="3" max="3" width="9" style="32"/>
    <col min="4" max="4" width="5.42578125" style="32" customWidth="1"/>
    <col min="5" max="5" width="6.42578125" style="32" bestFit="1" customWidth="1"/>
    <col min="6" max="6" width="17.5703125" style="32" customWidth="1"/>
    <col min="7" max="7" width="16.85546875" style="32" customWidth="1"/>
    <col min="8" max="8" width="10.7109375" style="32" customWidth="1"/>
    <col min="9" max="9" width="13.140625" style="32" customWidth="1"/>
    <col min="10" max="10" width="11.85546875" style="32" customWidth="1"/>
    <col min="11" max="11" width="11.28515625" style="32" customWidth="1"/>
    <col min="12" max="12" width="1.7109375" style="32" customWidth="1"/>
    <col min="13" max="16384" width="9" style="32"/>
  </cols>
  <sheetData>
    <row r="1" spans="2:11" x14ac:dyDescent="0.2">
      <c r="B1" s="156">
        <f>'1'!J4</f>
        <v>0</v>
      </c>
      <c r="K1" s="157">
        <f>'1'!Q4</f>
        <v>0</v>
      </c>
    </row>
    <row r="3" spans="2:11" ht="15.75" x14ac:dyDescent="0.25">
      <c r="B3" s="49" t="s">
        <v>283</v>
      </c>
      <c r="C3" s="43"/>
      <c r="D3" s="43"/>
      <c r="E3" s="43"/>
      <c r="F3" s="43"/>
      <c r="G3" s="43"/>
      <c r="H3" s="43"/>
      <c r="I3" s="43"/>
      <c r="J3" s="43"/>
      <c r="K3" s="43"/>
    </row>
    <row r="4" spans="2:11" x14ac:dyDescent="0.2">
      <c r="B4" s="32" t="s">
        <v>326</v>
      </c>
    </row>
    <row r="5" spans="2:11" x14ac:dyDescent="0.2">
      <c r="B5" s="32" t="s">
        <v>333</v>
      </c>
    </row>
    <row r="6" spans="2:11" x14ac:dyDescent="0.2">
      <c r="B6" s="32" t="s">
        <v>605</v>
      </c>
    </row>
    <row r="7" spans="2:11" ht="4.7" customHeight="1" x14ac:dyDescent="0.2"/>
    <row r="8" spans="2:11" x14ac:dyDescent="0.2">
      <c r="B8" s="780" t="s">
        <v>325</v>
      </c>
      <c r="C8" s="780"/>
      <c r="D8" s="780"/>
      <c r="E8" s="780"/>
      <c r="F8" s="780"/>
      <c r="G8" s="780"/>
      <c r="H8" s="780"/>
      <c r="I8" s="780"/>
      <c r="J8" s="780"/>
      <c r="K8" s="780"/>
    </row>
    <row r="9" spans="2:11" x14ac:dyDescent="0.2">
      <c r="B9" s="35" t="s">
        <v>301</v>
      </c>
      <c r="H9" s="35" t="s">
        <v>1222</v>
      </c>
    </row>
    <row r="10" spans="2:11" x14ac:dyDescent="0.2">
      <c r="B10" s="179" t="s">
        <v>293</v>
      </c>
      <c r="C10" s="32" t="s">
        <v>302</v>
      </c>
      <c r="H10" s="179">
        <v>1</v>
      </c>
      <c r="I10" s="50" t="s">
        <v>316</v>
      </c>
    </row>
    <row r="11" spans="2:11" x14ac:dyDescent="0.2">
      <c r="B11" s="179" t="s">
        <v>294</v>
      </c>
      <c r="C11" s="32" t="s">
        <v>1380</v>
      </c>
      <c r="H11" s="179">
        <v>2</v>
      </c>
      <c r="I11" s="50" t="s">
        <v>317</v>
      </c>
    </row>
    <row r="12" spans="2:11" x14ac:dyDescent="0.2">
      <c r="B12" s="179" t="s">
        <v>295</v>
      </c>
      <c r="C12" s="32" t="s">
        <v>303</v>
      </c>
      <c r="H12" s="179">
        <v>3</v>
      </c>
      <c r="I12" s="50" t="s">
        <v>318</v>
      </c>
    </row>
    <row r="13" spans="2:11" x14ac:dyDescent="0.2">
      <c r="B13" s="179" t="s">
        <v>296</v>
      </c>
      <c r="C13" s="32" t="s">
        <v>304</v>
      </c>
      <c r="H13" s="179">
        <v>4</v>
      </c>
      <c r="I13" s="50" t="s">
        <v>319</v>
      </c>
    </row>
    <row r="14" spans="2:11" x14ac:dyDescent="0.2">
      <c r="B14" s="179" t="s">
        <v>297</v>
      </c>
      <c r="C14" s="32" t="s">
        <v>305</v>
      </c>
      <c r="H14" s="179">
        <v>5</v>
      </c>
      <c r="I14" s="50" t="s">
        <v>320</v>
      </c>
    </row>
    <row r="15" spans="2:11" x14ac:dyDescent="0.2">
      <c r="B15" s="179" t="s">
        <v>298</v>
      </c>
      <c r="C15" s="32" t="s">
        <v>306</v>
      </c>
      <c r="H15" s="179">
        <v>6</v>
      </c>
      <c r="I15" s="50" t="s">
        <v>321</v>
      </c>
    </row>
    <row r="16" spans="2:11" x14ac:dyDescent="0.2">
      <c r="B16" s="179" t="s">
        <v>299</v>
      </c>
      <c r="C16" s="32" t="s">
        <v>307</v>
      </c>
    </row>
    <row r="17" spans="2:11" x14ac:dyDescent="0.2">
      <c r="B17" s="179" t="s">
        <v>300</v>
      </c>
      <c r="C17" s="32" t="s">
        <v>308</v>
      </c>
      <c r="H17" s="35" t="s">
        <v>322</v>
      </c>
    </row>
    <row r="18" spans="2:11" x14ac:dyDescent="0.2">
      <c r="B18" s="179" t="s">
        <v>310</v>
      </c>
      <c r="C18" s="32" t="s">
        <v>309</v>
      </c>
      <c r="H18" s="179" t="s">
        <v>315</v>
      </c>
      <c r="I18" s="32" t="s">
        <v>323</v>
      </c>
    </row>
    <row r="19" spans="2:11" x14ac:dyDescent="0.2">
      <c r="B19" s="179" t="s">
        <v>311</v>
      </c>
      <c r="C19" s="32" t="s">
        <v>314</v>
      </c>
      <c r="F19" s="788"/>
      <c r="G19" s="788"/>
      <c r="H19" s="179" t="s">
        <v>293</v>
      </c>
      <c r="I19" s="32" t="s">
        <v>324</v>
      </c>
    </row>
    <row r="20" spans="2:11" x14ac:dyDescent="0.2">
      <c r="B20" s="179" t="s">
        <v>312</v>
      </c>
      <c r="C20" s="32" t="s">
        <v>92</v>
      </c>
      <c r="D20" s="787"/>
      <c r="E20" s="787"/>
      <c r="F20" s="787"/>
      <c r="G20" s="787"/>
    </row>
    <row r="21" spans="2:11" x14ac:dyDescent="0.2">
      <c r="B21" s="179" t="s">
        <v>313</v>
      </c>
      <c r="C21" s="32" t="s">
        <v>92</v>
      </c>
      <c r="D21" s="787"/>
      <c r="E21" s="787"/>
      <c r="F21" s="787"/>
      <c r="G21" s="787"/>
    </row>
    <row r="23" spans="2:11" ht="28.5" customHeight="1" x14ac:dyDescent="0.2">
      <c r="C23" s="192" t="s">
        <v>284</v>
      </c>
      <c r="D23" s="192" t="s">
        <v>285</v>
      </c>
      <c r="E23" s="192" t="s">
        <v>286</v>
      </c>
      <c r="F23" s="192" t="s">
        <v>287</v>
      </c>
      <c r="G23" s="192" t="s">
        <v>288</v>
      </c>
      <c r="H23" s="192" t="s">
        <v>289</v>
      </c>
      <c r="I23" s="192" t="s">
        <v>290</v>
      </c>
      <c r="J23" s="192" t="s">
        <v>291</v>
      </c>
      <c r="K23" s="192" t="s">
        <v>292</v>
      </c>
    </row>
    <row r="24" spans="2:11" ht="18" customHeight="1" x14ac:dyDescent="0.2">
      <c r="B24" s="400">
        <v>1</v>
      </c>
      <c r="C24" s="400" t="s">
        <v>293</v>
      </c>
      <c r="D24" s="356" t="s">
        <v>376</v>
      </c>
      <c r="E24" s="400" t="s">
        <v>315</v>
      </c>
      <c r="F24" s="98"/>
      <c r="G24" s="193"/>
      <c r="H24" s="194"/>
      <c r="I24" s="195"/>
      <c r="J24" s="195"/>
      <c r="K24" s="196"/>
    </row>
    <row r="25" spans="2:11" ht="18" customHeight="1" x14ac:dyDescent="0.2">
      <c r="B25" s="400">
        <v>2</v>
      </c>
      <c r="C25" s="414" t="s">
        <v>294</v>
      </c>
      <c r="D25" s="356" t="s">
        <v>376</v>
      </c>
      <c r="E25" s="414" t="s">
        <v>315</v>
      </c>
      <c r="F25" s="15"/>
      <c r="G25" s="193"/>
      <c r="H25" s="194"/>
      <c r="I25" s="195"/>
      <c r="J25" s="195"/>
      <c r="K25" s="196"/>
    </row>
    <row r="26" spans="2:11" ht="18" customHeight="1" x14ac:dyDescent="0.2">
      <c r="B26" s="400">
        <v>3</v>
      </c>
      <c r="C26" s="388"/>
      <c r="D26" s="355"/>
      <c r="E26" s="388"/>
      <c r="F26" s="15"/>
      <c r="G26" s="197" t="str">
        <f t="shared" ref="G26:G33" si="0">IF(I26=0,"",ROUND(PMT(H26/12,I26*12,-F26)*12,2))</f>
        <v/>
      </c>
      <c r="H26" s="16"/>
      <c r="I26" s="8"/>
      <c r="J26" s="8"/>
      <c r="K26" s="393"/>
    </row>
    <row r="27" spans="2:11" ht="18" customHeight="1" x14ac:dyDescent="0.2">
      <c r="B27" s="400">
        <v>4</v>
      </c>
      <c r="C27" s="388"/>
      <c r="D27" s="355"/>
      <c r="E27" s="388"/>
      <c r="F27" s="15"/>
      <c r="G27" s="197" t="str">
        <f t="shared" si="0"/>
        <v/>
      </c>
      <c r="H27" s="16"/>
      <c r="I27" s="8"/>
      <c r="J27" s="8"/>
      <c r="K27" s="393"/>
    </row>
    <row r="28" spans="2:11" ht="18" customHeight="1" x14ac:dyDescent="0.2">
      <c r="B28" s="400">
        <v>5</v>
      </c>
      <c r="C28" s="388"/>
      <c r="D28" s="355"/>
      <c r="E28" s="388"/>
      <c r="F28" s="15"/>
      <c r="G28" s="197" t="str">
        <f t="shared" si="0"/>
        <v/>
      </c>
      <c r="H28" s="16"/>
      <c r="I28" s="8"/>
      <c r="J28" s="8"/>
      <c r="K28" s="393"/>
    </row>
    <row r="29" spans="2:11" ht="18" customHeight="1" x14ac:dyDescent="0.2">
      <c r="B29" s="400">
        <v>6</v>
      </c>
      <c r="C29" s="388"/>
      <c r="D29" s="355"/>
      <c r="E29" s="388"/>
      <c r="F29" s="15"/>
      <c r="G29" s="197" t="str">
        <f t="shared" si="0"/>
        <v/>
      </c>
      <c r="H29" s="16"/>
      <c r="I29" s="8"/>
      <c r="J29" s="8"/>
      <c r="K29" s="393"/>
    </row>
    <row r="30" spans="2:11" ht="18" customHeight="1" x14ac:dyDescent="0.2">
      <c r="B30" s="400">
        <v>7</v>
      </c>
      <c r="C30" s="388"/>
      <c r="D30" s="355"/>
      <c r="E30" s="388"/>
      <c r="F30" s="15"/>
      <c r="G30" s="197" t="str">
        <f t="shared" si="0"/>
        <v/>
      </c>
      <c r="H30" s="16"/>
      <c r="I30" s="8"/>
      <c r="J30" s="8"/>
      <c r="K30" s="393"/>
    </row>
    <row r="31" spans="2:11" ht="18" customHeight="1" x14ac:dyDescent="0.2">
      <c r="B31" s="400">
        <v>8</v>
      </c>
      <c r="C31" s="388"/>
      <c r="D31" s="355"/>
      <c r="E31" s="388"/>
      <c r="F31" s="15"/>
      <c r="G31" s="197" t="str">
        <f t="shared" si="0"/>
        <v/>
      </c>
      <c r="H31" s="16"/>
      <c r="I31" s="8"/>
      <c r="J31" s="8"/>
      <c r="K31" s="393"/>
    </row>
    <row r="32" spans="2:11" ht="18" customHeight="1" x14ac:dyDescent="0.2">
      <c r="B32" s="400">
        <v>9</v>
      </c>
      <c r="C32" s="388"/>
      <c r="D32" s="355"/>
      <c r="E32" s="388"/>
      <c r="F32" s="15"/>
      <c r="G32" s="197" t="str">
        <f t="shared" si="0"/>
        <v/>
      </c>
      <c r="H32" s="16"/>
      <c r="I32" s="8"/>
      <c r="J32" s="8"/>
      <c r="K32" s="393"/>
    </row>
    <row r="33" spans="2:11" ht="18" customHeight="1" x14ac:dyDescent="0.2">
      <c r="B33" s="400">
        <v>10</v>
      </c>
      <c r="C33" s="388"/>
      <c r="D33" s="355"/>
      <c r="E33" s="388"/>
      <c r="F33" s="15"/>
      <c r="G33" s="197" t="str">
        <f t="shared" si="0"/>
        <v/>
      </c>
      <c r="H33" s="16"/>
      <c r="I33" s="8"/>
      <c r="J33" s="8"/>
      <c r="K33" s="393"/>
    </row>
    <row r="34" spans="2:11" ht="5.25" customHeight="1" x14ac:dyDescent="0.2"/>
    <row r="35" spans="2:11" x14ac:dyDescent="0.2">
      <c r="D35" s="35"/>
      <c r="E35" s="35" t="s">
        <v>327</v>
      </c>
      <c r="F35" s="175">
        <f>SUM(F24:F33)</f>
        <v>0</v>
      </c>
      <c r="G35" s="175">
        <f>SUM(G25:G33)</f>
        <v>0</v>
      </c>
    </row>
    <row r="37" spans="2:11" x14ac:dyDescent="0.2">
      <c r="B37" s="35" t="s">
        <v>476</v>
      </c>
    </row>
    <row r="38" spans="2:11" ht="4.7" customHeight="1" x14ac:dyDescent="0.2"/>
    <row r="39" spans="2:11" x14ac:dyDescent="0.2">
      <c r="B39" s="180">
        <f>B24</f>
        <v>1</v>
      </c>
      <c r="C39" s="785" t="s">
        <v>329</v>
      </c>
      <c r="D39" s="786"/>
      <c r="E39" s="158" t="str">
        <f>C24</f>
        <v>A</v>
      </c>
      <c r="F39" s="121" t="s">
        <v>328</v>
      </c>
      <c r="G39" s="631"/>
      <c r="H39" s="632"/>
      <c r="I39" s="632"/>
      <c r="J39" s="632"/>
      <c r="K39" s="633"/>
    </row>
    <row r="40" spans="2:11" x14ac:dyDescent="0.2">
      <c r="B40" s="766" t="s">
        <v>330</v>
      </c>
      <c r="C40" s="767"/>
      <c r="D40" s="631"/>
      <c r="E40" s="632"/>
      <c r="F40" s="632"/>
      <c r="G40" s="632"/>
      <c r="H40" s="632"/>
      <c r="I40" s="632"/>
      <c r="J40" s="632"/>
      <c r="K40" s="633"/>
    </row>
    <row r="41" spans="2:11" x14ac:dyDescent="0.2">
      <c r="B41" s="766" t="s">
        <v>331</v>
      </c>
      <c r="C41" s="784"/>
      <c r="D41" s="767"/>
      <c r="E41" s="631"/>
      <c r="F41" s="632"/>
      <c r="G41" s="633"/>
      <c r="H41" s="766" t="s">
        <v>332</v>
      </c>
      <c r="I41" s="767"/>
      <c r="J41" s="694"/>
      <c r="K41" s="696"/>
    </row>
    <row r="42" spans="2:11" x14ac:dyDescent="0.2">
      <c r="B42" s="180">
        <f>B25</f>
        <v>2</v>
      </c>
      <c r="C42" s="766" t="s">
        <v>329</v>
      </c>
      <c r="D42" s="767"/>
      <c r="E42" s="158" t="str">
        <f>C25</f>
        <v>B</v>
      </c>
      <c r="F42" s="121" t="s">
        <v>328</v>
      </c>
      <c r="G42" s="631"/>
      <c r="H42" s="632"/>
      <c r="I42" s="632"/>
      <c r="J42" s="632"/>
      <c r="K42" s="633"/>
    </row>
    <row r="43" spans="2:11" x14ac:dyDescent="0.2">
      <c r="B43" s="766" t="s">
        <v>330</v>
      </c>
      <c r="C43" s="767"/>
      <c r="D43" s="631"/>
      <c r="E43" s="632"/>
      <c r="F43" s="632"/>
      <c r="G43" s="632"/>
      <c r="H43" s="632"/>
      <c r="I43" s="632"/>
      <c r="J43" s="632"/>
      <c r="K43" s="633"/>
    </row>
    <row r="44" spans="2:11" x14ac:dyDescent="0.2">
      <c r="B44" s="766" t="s">
        <v>331</v>
      </c>
      <c r="C44" s="784"/>
      <c r="D44" s="767"/>
      <c r="E44" s="631"/>
      <c r="F44" s="632"/>
      <c r="G44" s="633"/>
      <c r="H44" s="766" t="s">
        <v>332</v>
      </c>
      <c r="I44" s="767"/>
      <c r="J44" s="694"/>
      <c r="K44" s="696"/>
    </row>
    <row r="45" spans="2:11" x14ac:dyDescent="0.2">
      <c r="B45" s="180">
        <f>B26</f>
        <v>3</v>
      </c>
      <c r="C45" s="766" t="s">
        <v>329</v>
      </c>
      <c r="D45" s="767"/>
      <c r="E45" s="158">
        <f>C26</f>
        <v>0</v>
      </c>
      <c r="F45" s="121" t="s">
        <v>328</v>
      </c>
      <c r="G45" s="631"/>
      <c r="H45" s="632"/>
      <c r="I45" s="632"/>
      <c r="J45" s="632"/>
      <c r="K45" s="633"/>
    </row>
    <row r="46" spans="2:11" x14ac:dyDescent="0.2">
      <c r="B46" s="766" t="s">
        <v>330</v>
      </c>
      <c r="C46" s="767"/>
      <c r="D46" s="631"/>
      <c r="E46" s="632"/>
      <c r="F46" s="632"/>
      <c r="G46" s="632"/>
      <c r="H46" s="632"/>
      <c r="I46" s="632"/>
      <c r="J46" s="632"/>
      <c r="K46" s="633"/>
    </row>
    <row r="47" spans="2:11" x14ac:dyDescent="0.2">
      <c r="B47" s="766" t="s">
        <v>331</v>
      </c>
      <c r="C47" s="784"/>
      <c r="D47" s="767"/>
      <c r="E47" s="631"/>
      <c r="F47" s="632"/>
      <c r="G47" s="633"/>
      <c r="H47" s="766" t="s">
        <v>332</v>
      </c>
      <c r="I47" s="767"/>
      <c r="J47" s="694"/>
      <c r="K47" s="696"/>
    </row>
    <row r="48" spans="2:11" x14ac:dyDescent="0.2">
      <c r="B48" s="180">
        <f>B27</f>
        <v>4</v>
      </c>
      <c r="C48" s="766" t="s">
        <v>329</v>
      </c>
      <c r="D48" s="767"/>
      <c r="E48" s="158">
        <f>C27</f>
        <v>0</v>
      </c>
      <c r="F48" s="121" t="s">
        <v>328</v>
      </c>
      <c r="G48" s="631"/>
      <c r="H48" s="632"/>
      <c r="I48" s="632"/>
      <c r="J48" s="632"/>
      <c r="K48" s="633"/>
    </row>
    <row r="49" spans="2:11" x14ac:dyDescent="0.2">
      <c r="B49" s="766" t="s">
        <v>330</v>
      </c>
      <c r="C49" s="767"/>
      <c r="D49" s="631"/>
      <c r="E49" s="632"/>
      <c r="F49" s="632"/>
      <c r="G49" s="632"/>
      <c r="H49" s="632"/>
      <c r="I49" s="632"/>
      <c r="J49" s="632"/>
      <c r="K49" s="633"/>
    </row>
    <row r="50" spans="2:11" x14ac:dyDescent="0.2">
      <c r="B50" s="766" t="s">
        <v>331</v>
      </c>
      <c r="C50" s="784"/>
      <c r="D50" s="767"/>
      <c r="E50" s="631"/>
      <c r="F50" s="632"/>
      <c r="G50" s="633"/>
      <c r="H50" s="766" t="s">
        <v>332</v>
      </c>
      <c r="I50" s="767"/>
      <c r="J50" s="694"/>
      <c r="K50" s="696"/>
    </row>
    <row r="51" spans="2:11" x14ac:dyDescent="0.2">
      <c r="B51" s="180">
        <f>B28</f>
        <v>5</v>
      </c>
      <c r="C51" s="766" t="s">
        <v>329</v>
      </c>
      <c r="D51" s="767"/>
      <c r="E51" s="158">
        <f>C28</f>
        <v>0</v>
      </c>
      <c r="F51" s="121" t="s">
        <v>328</v>
      </c>
      <c r="G51" s="631"/>
      <c r="H51" s="632"/>
      <c r="I51" s="632"/>
      <c r="J51" s="632"/>
      <c r="K51" s="633"/>
    </row>
    <row r="52" spans="2:11" x14ac:dyDescent="0.2">
      <c r="B52" s="766" t="s">
        <v>330</v>
      </c>
      <c r="C52" s="767"/>
      <c r="D52" s="631"/>
      <c r="E52" s="632"/>
      <c r="F52" s="632"/>
      <c r="G52" s="632"/>
      <c r="H52" s="632"/>
      <c r="I52" s="632"/>
      <c r="J52" s="632"/>
      <c r="K52" s="633"/>
    </row>
    <row r="53" spans="2:11" x14ac:dyDescent="0.2">
      <c r="B53" s="766" t="s">
        <v>331</v>
      </c>
      <c r="C53" s="784"/>
      <c r="D53" s="767"/>
      <c r="E53" s="631"/>
      <c r="F53" s="632"/>
      <c r="G53" s="633"/>
      <c r="H53" s="766" t="s">
        <v>332</v>
      </c>
      <c r="I53" s="767"/>
      <c r="J53" s="694"/>
      <c r="K53" s="696"/>
    </row>
    <row r="54" spans="2:11" x14ac:dyDescent="0.2">
      <c r="B54" s="180">
        <f>B29</f>
        <v>6</v>
      </c>
      <c r="C54" s="766" t="s">
        <v>329</v>
      </c>
      <c r="D54" s="767"/>
      <c r="E54" s="158">
        <f>C29</f>
        <v>0</v>
      </c>
      <c r="F54" s="121" t="s">
        <v>328</v>
      </c>
      <c r="G54" s="631"/>
      <c r="H54" s="632"/>
      <c r="I54" s="632"/>
      <c r="J54" s="632"/>
      <c r="K54" s="633"/>
    </row>
    <row r="55" spans="2:11" x14ac:dyDescent="0.2">
      <c r="B55" s="766" t="s">
        <v>330</v>
      </c>
      <c r="C55" s="767"/>
      <c r="D55" s="631"/>
      <c r="E55" s="632"/>
      <c r="F55" s="632"/>
      <c r="G55" s="632"/>
      <c r="H55" s="632"/>
      <c r="I55" s="632"/>
      <c r="J55" s="632"/>
      <c r="K55" s="633"/>
    </row>
    <row r="56" spans="2:11" x14ac:dyDescent="0.2">
      <c r="B56" s="766" t="s">
        <v>331</v>
      </c>
      <c r="C56" s="784"/>
      <c r="D56" s="767"/>
      <c r="E56" s="631"/>
      <c r="F56" s="632"/>
      <c r="G56" s="633"/>
      <c r="H56" s="766" t="s">
        <v>332</v>
      </c>
      <c r="I56" s="767"/>
      <c r="J56" s="694"/>
      <c r="K56" s="696"/>
    </row>
    <row r="57" spans="2:11" x14ac:dyDescent="0.2">
      <c r="B57" s="198">
        <f>B30</f>
        <v>7</v>
      </c>
      <c r="C57" s="789" t="s">
        <v>329</v>
      </c>
      <c r="D57" s="790"/>
      <c r="E57" s="199">
        <f>C30</f>
        <v>0</v>
      </c>
      <c r="F57" s="88" t="s">
        <v>328</v>
      </c>
      <c r="G57" s="631"/>
      <c r="H57" s="632"/>
      <c r="I57" s="632"/>
      <c r="J57" s="632"/>
      <c r="K57" s="633"/>
    </row>
    <row r="58" spans="2:11" x14ac:dyDescent="0.2">
      <c r="B58" s="766" t="s">
        <v>330</v>
      </c>
      <c r="C58" s="767"/>
      <c r="D58" s="631"/>
      <c r="E58" s="632"/>
      <c r="F58" s="632"/>
      <c r="G58" s="632"/>
      <c r="H58" s="632"/>
      <c r="I58" s="632"/>
      <c r="J58" s="632"/>
      <c r="K58" s="633"/>
    </row>
    <row r="59" spans="2:11" x14ac:dyDescent="0.2">
      <c r="B59" s="766" t="s">
        <v>331</v>
      </c>
      <c r="C59" s="784"/>
      <c r="D59" s="767"/>
      <c r="E59" s="631"/>
      <c r="F59" s="632"/>
      <c r="G59" s="633"/>
      <c r="H59" s="766" t="s">
        <v>332</v>
      </c>
      <c r="I59" s="767"/>
      <c r="J59" s="694"/>
      <c r="K59" s="696"/>
    </row>
    <row r="60" spans="2:11" x14ac:dyDescent="0.2">
      <c r="B60" s="180">
        <f>B31</f>
        <v>8</v>
      </c>
      <c r="C60" s="766" t="s">
        <v>329</v>
      </c>
      <c r="D60" s="767"/>
      <c r="E60" s="158">
        <f>C31</f>
        <v>0</v>
      </c>
      <c r="F60" s="121" t="s">
        <v>328</v>
      </c>
      <c r="G60" s="631"/>
      <c r="H60" s="632"/>
      <c r="I60" s="632"/>
      <c r="J60" s="632"/>
      <c r="K60" s="633"/>
    </row>
    <row r="61" spans="2:11" x14ac:dyDescent="0.2">
      <c r="B61" s="766" t="s">
        <v>330</v>
      </c>
      <c r="C61" s="767"/>
      <c r="D61" s="631"/>
      <c r="E61" s="632"/>
      <c r="F61" s="632"/>
      <c r="G61" s="632"/>
      <c r="H61" s="632"/>
      <c r="I61" s="632"/>
      <c r="J61" s="632"/>
      <c r="K61" s="633"/>
    </row>
    <row r="62" spans="2:11" x14ac:dyDescent="0.2">
      <c r="B62" s="766" t="s">
        <v>331</v>
      </c>
      <c r="C62" s="784"/>
      <c r="D62" s="767"/>
      <c r="E62" s="631"/>
      <c r="F62" s="632"/>
      <c r="G62" s="633"/>
      <c r="H62" s="766" t="s">
        <v>332</v>
      </c>
      <c r="I62" s="767"/>
      <c r="J62" s="694"/>
      <c r="K62" s="696"/>
    </row>
    <row r="63" spans="2:11" x14ac:dyDescent="0.2">
      <c r="B63" s="180">
        <f>B32</f>
        <v>9</v>
      </c>
      <c r="C63" s="766" t="s">
        <v>329</v>
      </c>
      <c r="D63" s="767"/>
      <c r="E63" s="158">
        <f>C32</f>
        <v>0</v>
      </c>
      <c r="F63" s="121" t="s">
        <v>328</v>
      </c>
      <c r="G63" s="631"/>
      <c r="H63" s="632"/>
      <c r="I63" s="632"/>
      <c r="J63" s="632"/>
      <c r="K63" s="633"/>
    </row>
    <row r="64" spans="2:11" x14ac:dyDescent="0.2">
      <c r="B64" s="766" t="s">
        <v>330</v>
      </c>
      <c r="C64" s="767"/>
      <c r="D64" s="631"/>
      <c r="E64" s="632"/>
      <c r="F64" s="632"/>
      <c r="G64" s="632"/>
      <c r="H64" s="632"/>
      <c r="I64" s="632"/>
      <c r="J64" s="632"/>
      <c r="K64" s="633"/>
    </row>
    <row r="65" spans="2:11" x14ac:dyDescent="0.2">
      <c r="B65" s="766" t="s">
        <v>331</v>
      </c>
      <c r="C65" s="784"/>
      <c r="D65" s="767"/>
      <c r="E65" s="631"/>
      <c r="F65" s="632"/>
      <c r="G65" s="633"/>
      <c r="H65" s="766" t="s">
        <v>332</v>
      </c>
      <c r="I65" s="767"/>
      <c r="J65" s="694"/>
      <c r="K65" s="696"/>
    </row>
    <row r="66" spans="2:11" x14ac:dyDescent="0.2">
      <c r="B66" s="180">
        <f>B33</f>
        <v>10</v>
      </c>
      <c r="C66" s="766" t="s">
        <v>329</v>
      </c>
      <c r="D66" s="767"/>
      <c r="E66" s="158">
        <f>C33</f>
        <v>0</v>
      </c>
      <c r="F66" s="121" t="s">
        <v>328</v>
      </c>
      <c r="G66" s="631"/>
      <c r="H66" s="632"/>
      <c r="I66" s="632"/>
      <c r="J66" s="632"/>
      <c r="K66" s="633"/>
    </row>
    <row r="67" spans="2:11" x14ac:dyDescent="0.2">
      <c r="B67" s="766" t="s">
        <v>330</v>
      </c>
      <c r="C67" s="767"/>
      <c r="D67" s="631"/>
      <c r="E67" s="632"/>
      <c r="F67" s="632"/>
      <c r="G67" s="632"/>
      <c r="H67" s="632"/>
      <c r="I67" s="632"/>
      <c r="J67" s="632"/>
      <c r="K67" s="633"/>
    </row>
    <row r="68" spans="2:11" x14ac:dyDescent="0.2">
      <c r="B68" s="766" t="s">
        <v>331</v>
      </c>
      <c r="C68" s="784"/>
      <c r="D68" s="767"/>
      <c r="E68" s="631"/>
      <c r="F68" s="632"/>
      <c r="G68" s="633"/>
      <c r="H68" s="766" t="s">
        <v>332</v>
      </c>
      <c r="I68" s="767"/>
      <c r="J68" s="694"/>
      <c r="K68" s="696"/>
    </row>
    <row r="69" spans="2:11" ht="13.5" thickBot="1" x14ac:dyDescent="0.25">
      <c r="B69" s="66"/>
      <c r="C69" s="66"/>
      <c r="D69" s="66"/>
      <c r="E69" s="66"/>
      <c r="F69" s="66"/>
      <c r="G69" s="66"/>
      <c r="H69" s="66"/>
      <c r="I69" s="66"/>
      <c r="J69" s="66"/>
      <c r="K69" s="66"/>
    </row>
    <row r="70" spans="2:11" ht="4.7" customHeight="1" thickTop="1" x14ac:dyDescent="0.2"/>
    <row r="71" spans="2:11" x14ac:dyDescent="0.2">
      <c r="B71" s="32" t="s">
        <v>625</v>
      </c>
      <c r="G71" s="48" t="s">
        <v>96</v>
      </c>
      <c r="H71" s="5"/>
      <c r="I71" s="48" t="s">
        <v>97</v>
      </c>
      <c r="J71" s="5"/>
    </row>
    <row r="72" spans="2:11" ht="4.7" customHeight="1" x14ac:dyDescent="0.2"/>
    <row r="73" spans="2:11" x14ac:dyDescent="0.2">
      <c r="B73" s="35" t="s">
        <v>334</v>
      </c>
      <c r="G73" s="648"/>
      <c r="H73" s="650"/>
    </row>
    <row r="74" spans="2:11" ht="4.7" customHeight="1" x14ac:dyDescent="0.2"/>
    <row r="75" spans="2:11" x14ac:dyDescent="0.2">
      <c r="B75" s="32" t="s">
        <v>335</v>
      </c>
      <c r="K75" s="14"/>
    </row>
    <row r="76" spans="2:11" ht="4.7" customHeight="1" thickBot="1" x14ac:dyDescent="0.25">
      <c r="B76" s="66"/>
      <c r="C76" s="66"/>
      <c r="D76" s="66"/>
      <c r="E76" s="66"/>
      <c r="F76" s="66"/>
      <c r="G76" s="66"/>
      <c r="H76" s="66"/>
      <c r="I76" s="66"/>
      <c r="J76" s="66"/>
      <c r="K76" s="66"/>
    </row>
    <row r="77" spans="2:11" ht="13.5" thickTop="1" x14ac:dyDescent="0.2">
      <c r="B77" s="605" t="str">
        <f>Guide!$C$29</f>
        <v>For year: 2022</v>
      </c>
      <c r="K77" s="449" t="s">
        <v>281</v>
      </c>
    </row>
  </sheetData>
  <sheetProtection algorithmName="SHA-512" hashValue="dBDw90lbXwqv4jqcJ2zc1W4MYXvEAisJGyUVdOnHjWtLtej6ZnkSEQ7DD34K0p4x/1WokEMH3Tv1MgSGz9WZIw==" saltValue="6a0nHqK2Fft16Y9WVZol7w==" spinCount="100000" sheet="1" objects="1" scenarios="1"/>
  <mergeCells count="85">
    <mergeCell ref="G73:H73"/>
    <mergeCell ref="B68:D68"/>
    <mergeCell ref="E68:G68"/>
    <mergeCell ref="H68:I68"/>
    <mergeCell ref="C63:D63"/>
    <mergeCell ref="H65:I65"/>
    <mergeCell ref="G63:K63"/>
    <mergeCell ref="J68:K68"/>
    <mergeCell ref="C66:D66"/>
    <mergeCell ref="B67:C67"/>
    <mergeCell ref="D67:K67"/>
    <mergeCell ref="G66:K66"/>
    <mergeCell ref="B65:D65"/>
    <mergeCell ref="J65:K65"/>
    <mergeCell ref="E65:G65"/>
    <mergeCell ref="B62:D62"/>
    <mergeCell ref="E62:G62"/>
    <mergeCell ref="H62:I62"/>
    <mergeCell ref="J62:K62"/>
    <mergeCell ref="J59:K59"/>
    <mergeCell ref="G60:K60"/>
    <mergeCell ref="B59:D59"/>
    <mergeCell ref="H59:I59"/>
    <mergeCell ref="B61:C61"/>
    <mergeCell ref="D61:K61"/>
    <mergeCell ref="C54:D54"/>
    <mergeCell ref="B64:C64"/>
    <mergeCell ref="D64:K64"/>
    <mergeCell ref="G57:K57"/>
    <mergeCell ref="D55:K55"/>
    <mergeCell ref="B56:D56"/>
    <mergeCell ref="E56:G56"/>
    <mergeCell ref="H56:I56"/>
    <mergeCell ref="J56:K56"/>
    <mergeCell ref="B55:C55"/>
    <mergeCell ref="C57:D57"/>
    <mergeCell ref="C60:D60"/>
    <mergeCell ref="G54:K54"/>
    <mergeCell ref="B58:C58"/>
    <mergeCell ref="E59:G59"/>
    <mergeCell ref="D58:K58"/>
    <mergeCell ref="C48:D48"/>
    <mergeCell ref="B49:C49"/>
    <mergeCell ref="D49:K49"/>
    <mergeCell ref="B50:D50"/>
    <mergeCell ref="E50:G50"/>
    <mergeCell ref="H50:I50"/>
    <mergeCell ref="J50:K50"/>
    <mergeCell ref="G48:K48"/>
    <mergeCell ref="C51:D51"/>
    <mergeCell ref="B52:C52"/>
    <mergeCell ref="D52:K52"/>
    <mergeCell ref="B53:D53"/>
    <mergeCell ref="E53:G53"/>
    <mergeCell ref="H53:I53"/>
    <mergeCell ref="J53:K53"/>
    <mergeCell ref="G51:K51"/>
    <mergeCell ref="G42:K42"/>
    <mergeCell ref="C45:D45"/>
    <mergeCell ref="B46:C46"/>
    <mergeCell ref="D46:K46"/>
    <mergeCell ref="B47:D47"/>
    <mergeCell ref="E47:G47"/>
    <mergeCell ref="H47:I47"/>
    <mergeCell ref="J47:K47"/>
    <mergeCell ref="G45:K45"/>
    <mergeCell ref="C42:D42"/>
    <mergeCell ref="B43:C43"/>
    <mergeCell ref="D43:K43"/>
    <mergeCell ref="B44:D44"/>
    <mergeCell ref="E44:G44"/>
    <mergeCell ref="H44:I44"/>
    <mergeCell ref="J44:K44"/>
    <mergeCell ref="B8:K8"/>
    <mergeCell ref="G39:K39"/>
    <mergeCell ref="B41:D41"/>
    <mergeCell ref="E41:G41"/>
    <mergeCell ref="J41:K41"/>
    <mergeCell ref="H41:I41"/>
    <mergeCell ref="D40:K40"/>
    <mergeCell ref="C39:D39"/>
    <mergeCell ref="B40:C40"/>
    <mergeCell ref="D20:G20"/>
    <mergeCell ref="D21:G21"/>
    <mergeCell ref="F19:G19"/>
  </mergeCells>
  <phoneticPr fontId="4" type="noConversion"/>
  <dataValidations disablePrompts="1" count="4">
    <dataValidation type="list" allowBlank="1" showInputMessage="1" showErrorMessage="1" sqref="C26:C33" xr:uid="{00000000-0002-0000-0A00-000000000000}">
      <formula1>"A,B,C,D,E,F,G,H,I,J,K,L"</formula1>
    </dataValidation>
    <dataValidation type="list" allowBlank="1" showInputMessage="1" showErrorMessage="1" sqref="D26:D33" xr:uid="{00000000-0002-0000-0A00-000001000000}">
      <formula1>"1,2,3,4,5,6"</formula1>
    </dataValidation>
    <dataValidation type="list" allowBlank="1" showInputMessage="1" showErrorMessage="1" sqref="E26:E33" xr:uid="{00000000-0002-0000-0A00-000002000000}">
      <formula1>"R,A"</formula1>
    </dataValidation>
    <dataValidation type="list" allowBlank="1" showInputMessage="1" showErrorMessage="1" sqref="K26:K33" xr:uid="{00000000-0002-0000-0A00-000003000000}">
      <formula1>"Y,N"</formula1>
    </dataValidation>
  </dataValidations>
  <printOptions horizontalCentered="1"/>
  <pageMargins left="0.34" right="0.34" top="0.43" bottom="0.37" header="0.26" footer="0.19"/>
  <pageSetup scale="74" orientation="portrait" r:id="rId1"/>
  <headerFooter alignWithMargins="0">
    <oddHeader>&amp;C&amp;"Arial,Bold"Low-Income Housing Tax Credit / Tax Exempt Bond Application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M106"/>
  <sheetViews>
    <sheetView zoomScaleNormal="100" workbookViewId="0">
      <selection activeCell="E9" sqref="E9"/>
    </sheetView>
  </sheetViews>
  <sheetFormatPr defaultColWidth="9" defaultRowHeight="12.75" x14ac:dyDescent="0.2"/>
  <cols>
    <col min="1" max="1" width="1.7109375" style="32" customWidth="1"/>
    <col min="2" max="2" width="4.42578125" style="32" customWidth="1"/>
    <col min="3" max="3" width="17" style="32" customWidth="1"/>
    <col min="4" max="4" width="24" style="32" customWidth="1"/>
    <col min="5" max="5" width="18.28515625" style="32" customWidth="1"/>
    <col min="6" max="6" width="15.28515625" style="32" customWidth="1"/>
    <col min="7" max="7" width="13.7109375" style="32" customWidth="1"/>
    <col min="8" max="8" width="16" style="32" customWidth="1"/>
    <col min="9" max="9" width="16.28515625" style="32" customWidth="1"/>
    <col min="10" max="10" width="1.7109375" style="32" customWidth="1"/>
    <col min="11" max="11" width="16.42578125" style="32" bestFit="1" customWidth="1"/>
    <col min="12" max="12" width="18.28515625" style="32" customWidth="1"/>
    <col min="13" max="16384" width="9" style="32"/>
  </cols>
  <sheetData>
    <row r="1" spans="2:12" x14ac:dyDescent="0.2">
      <c r="C1" s="396">
        <f>'1'!J4</f>
        <v>0</v>
      </c>
      <c r="D1" s="35"/>
      <c r="I1" s="207">
        <f>'1'!Q4</f>
        <v>0</v>
      </c>
    </row>
    <row r="3" spans="2:12" ht="15.75" x14ac:dyDescent="0.25">
      <c r="C3" s="49" t="s">
        <v>338</v>
      </c>
      <c r="D3" s="49"/>
      <c r="E3" s="43"/>
      <c r="F3" s="43"/>
      <c r="G3" s="43"/>
      <c r="H3" s="43"/>
      <c r="I3" s="43"/>
    </row>
    <row r="4" spans="2:12" ht="4.7" customHeight="1" x14ac:dyDescent="0.2"/>
    <row r="5" spans="2:12" x14ac:dyDescent="0.2">
      <c r="C5" s="92"/>
      <c r="D5" s="92"/>
      <c r="E5" s="793" t="s">
        <v>26</v>
      </c>
      <c r="F5" s="794" t="s">
        <v>28</v>
      </c>
      <c r="G5" s="791" t="s">
        <v>653</v>
      </c>
      <c r="H5" s="792"/>
      <c r="I5" s="2"/>
      <c r="K5" s="208" t="s">
        <v>492</v>
      </c>
      <c r="L5" s="209"/>
    </row>
    <row r="6" spans="2:12" x14ac:dyDescent="0.2">
      <c r="C6" s="92"/>
      <c r="D6" s="92"/>
      <c r="E6" s="793"/>
      <c r="F6" s="795"/>
      <c r="G6" s="401" t="s">
        <v>27</v>
      </c>
      <c r="H6" s="401" t="s">
        <v>28</v>
      </c>
      <c r="I6" s="3" t="s">
        <v>213</v>
      </c>
      <c r="K6" s="210" t="s">
        <v>493</v>
      </c>
      <c r="L6" s="211" t="s">
        <v>494</v>
      </c>
    </row>
    <row r="7" spans="2:12" ht="4.7" customHeight="1" x14ac:dyDescent="0.2">
      <c r="C7" s="92"/>
      <c r="D7" s="92"/>
      <c r="I7" s="1"/>
    </row>
    <row r="8" spans="2:12" x14ac:dyDescent="0.2">
      <c r="C8" s="268" t="s">
        <v>336</v>
      </c>
      <c r="D8" s="269"/>
      <c r="E8" s="269"/>
      <c r="F8" s="269"/>
      <c r="G8" s="269"/>
      <c r="H8" s="269"/>
      <c r="I8" s="270"/>
    </row>
    <row r="9" spans="2:12" x14ac:dyDescent="0.2">
      <c r="B9" s="179">
        <v>1</v>
      </c>
      <c r="C9" s="271" t="s">
        <v>708</v>
      </c>
      <c r="D9" s="267"/>
      <c r="E9" s="99"/>
      <c r="F9" s="100"/>
      <c r="G9" s="100"/>
      <c r="H9" s="100"/>
      <c r="I9" s="101">
        <f>SUM(E9:H9)</f>
        <v>0</v>
      </c>
    </row>
    <row r="10" spans="2:12" x14ac:dyDescent="0.2">
      <c r="B10" s="179">
        <f>B9+1</f>
        <v>2</v>
      </c>
      <c r="C10" s="271" t="s">
        <v>1078</v>
      </c>
      <c r="D10" s="267"/>
      <c r="E10" s="100"/>
      <c r="F10" s="100"/>
      <c r="G10" s="100"/>
      <c r="H10" s="100"/>
      <c r="I10" s="101">
        <f>SUM(E10:H10)</f>
        <v>0</v>
      </c>
    </row>
    <row r="11" spans="2:12" x14ac:dyDescent="0.2">
      <c r="B11" s="179">
        <f>B10+1</f>
        <v>3</v>
      </c>
      <c r="C11" s="182" t="s">
        <v>92</v>
      </c>
      <c r="D11" s="392"/>
      <c r="E11" s="100"/>
      <c r="F11" s="100"/>
      <c r="G11" s="100"/>
      <c r="H11" s="100"/>
      <c r="I11" s="101">
        <f>SUM(E11:H11)</f>
        <v>0</v>
      </c>
    </row>
    <row r="12" spans="2:12" x14ac:dyDescent="0.2">
      <c r="B12" s="179">
        <f>B11+1</f>
        <v>4</v>
      </c>
      <c r="C12" s="272" t="s">
        <v>1079</v>
      </c>
      <c r="D12" s="273"/>
      <c r="E12" s="102">
        <f>SUM(E9:E11)</f>
        <v>0</v>
      </c>
      <c r="F12" s="102">
        <f>SUM(F9:F11)</f>
        <v>0</v>
      </c>
      <c r="G12" s="102">
        <f>SUM(G9:G11)</f>
        <v>0</v>
      </c>
      <c r="H12" s="102">
        <f>SUM(H9:H11)</f>
        <v>0</v>
      </c>
      <c r="I12" s="102">
        <f>SUM(I9:I11)</f>
        <v>0</v>
      </c>
    </row>
    <row r="13" spans="2:12" x14ac:dyDescent="0.2">
      <c r="C13" s="268" t="s">
        <v>337</v>
      </c>
      <c r="D13" s="269"/>
      <c r="E13" s="269"/>
      <c r="F13" s="269"/>
      <c r="G13" s="269"/>
      <c r="H13" s="269"/>
      <c r="I13" s="270"/>
    </row>
    <row r="14" spans="2:12" x14ac:dyDescent="0.2">
      <c r="B14" s="179">
        <f>B11+1</f>
        <v>4</v>
      </c>
      <c r="C14" s="266" t="s">
        <v>1080</v>
      </c>
      <c r="D14" s="267"/>
      <c r="E14" s="99"/>
      <c r="F14" s="100"/>
      <c r="G14" s="100"/>
      <c r="H14" s="100"/>
      <c r="I14" s="101">
        <f>SUM(E14:H14)</f>
        <v>0</v>
      </c>
    </row>
    <row r="15" spans="2:12" x14ac:dyDescent="0.2">
      <c r="B15" s="179">
        <f>B14+1</f>
        <v>5</v>
      </c>
      <c r="C15" s="266" t="s">
        <v>1465</v>
      </c>
      <c r="D15" s="267"/>
      <c r="E15" s="382">
        <f>'9-A'!C13+'9-A'!C14</f>
        <v>0</v>
      </c>
      <c r="F15" s="382">
        <f>'9-A'!D13+'9-A'!D14</f>
        <v>0</v>
      </c>
      <c r="G15" s="382">
        <f>'9-A'!E13+'9-A'!E14</f>
        <v>0</v>
      </c>
      <c r="H15" s="382">
        <f>'9-A'!F13+'9-A'!F14</f>
        <v>0</v>
      </c>
      <c r="I15" s="101">
        <f>SUM(E15:H15)</f>
        <v>0</v>
      </c>
    </row>
    <row r="16" spans="2:12" x14ac:dyDescent="0.2">
      <c r="B16" s="179">
        <f>B15+1</f>
        <v>6</v>
      </c>
      <c r="C16" s="266" t="s">
        <v>1223</v>
      </c>
      <c r="D16" s="267"/>
      <c r="E16" s="100"/>
      <c r="F16" s="100"/>
      <c r="G16" s="100"/>
      <c r="H16" s="100"/>
      <c r="I16" s="101">
        <f>SUM(E16:H16)</f>
        <v>0</v>
      </c>
    </row>
    <row r="17" spans="2:13" x14ac:dyDescent="0.2">
      <c r="B17" s="179">
        <f>B16+1</f>
        <v>7</v>
      </c>
      <c r="C17" s="266" t="s">
        <v>1224</v>
      </c>
      <c r="D17" s="267"/>
      <c r="E17" s="100"/>
      <c r="F17" s="100"/>
      <c r="G17" s="100"/>
      <c r="H17" s="100"/>
      <c r="I17" s="101">
        <f>SUM(E17:H17)</f>
        <v>0</v>
      </c>
    </row>
    <row r="18" spans="2:13" x14ac:dyDescent="0.2">
      <c r="B18" s="179">
        <f>B17+1</f>
        <v>8</v>
      </c>
      <c r="C18" s="308" t="s">
        <v>92</v>
      </c>
      <c r="D18" s="392"/>
      <c r="E18" s="100"/>
      <c r="F18" s="100"/>
      <c r="G18" s="100"/>
      <c r="H18" s="100"/>
      <c r="I18" s="101">
        <f>SUM(E18:H18)</f>
        <v>0</v>
      </c>
    </row>
    <row r="19" spans="2:13" x14ac:dyDescent="0.2">
      <c r="C19" s="272" t="s">
        <v>1079</v>
      </c>
      <c r="D19" s="273"/>
      <c r="E19" s="206">
        <f>SUM(E14:E18)</f>
        <v>0</v>
      </c>
      <c r="F19" s="206">
        <f>SUM(F14:F18)</f>
        <v>0</v>
      </c>
      <c r="G19" s="206">
        <f>SUM(G14:G18)</f>
        <v>0</v>
      </c>
      <c r="H19" s="206">
        <f>SUM(H14:H18)</f>
        <v>0</v>
      </c>
      <c r="I19" s="206">
        <f>SUM(I14:I18)</f>
        <v>0</v>
      </c>
      <c r="K19" s="212">
        <f>'Const Cost Addm'!G293</f>
        <v>0</v>
      </c>
      <c r="L19" s="213">
        <f>I19-K19</f>
        <v>0</v>
      </c>
      <c r="M19" s="32" t="str">
        <f>IF(L19=0,"ok","error, does not reconcile to the construction cost addendum")</f>
        <v>ok</v>
      </c>
    </row>
    <row r="20" spans="2:13" x14ac:dyDescent="0.2">
      <c r="C20" s="268" t="s">
        <v>339</v>
      </c>
      <c r="D20" s="269"/>
      <c r="E20" s="269"/>
      <c r="F20" s="269"/>
      <c r="G20" s="269"/>
      <c r="H20" s="269"/>
      <c r="I20" s="270"/>
    </row>
    <row r="21" spans="2:13" x14ac:dyDescent="0.2">
      <c r="B21" s="179">
        <f>B18+1</f>
        <v>9</v>
      </c>
      <c r="C21" s="266" t="s">
        <v>26</v>
      </c>
      <c r="D21" s="267"/>
      <c r="E21" s="99"/>
      <c r="F21" s="100"/>
      <c r="G21" s="100"/>
      <c r="H21" s="100"/>
      <c r="I21" s="101">
        <f t="shared" ref="I21:I28" si="0">SUM(E21:H21)</f>
        <v>0</v>
      </c>
      <c r="K21" s="214"/>
    </row>
    <row r="22" spans="2:13" x14ac:dyDescent="0.2">
      <c r="B22" s="179">
        <f>B21+1</f>
        <v>10</v>
      </c>
      <c r="C22" s="271" t="s">
        <v>28</v>
      </c>
      <c r="D22" s="267"/>
      <c r="E22" s="100"/>
      <c r="F22" s="100"/>
      <c r="G22" s="100"/>
      <c r="H22" s="100"/>
      <c r="I22" s="101">
        <f t="shared" si="0"/>
        <v>0</v>
      </c>
      <c r="K22" s="64"/>
    </row>
    <row r="23" spans="2:13" x14ac:dyDescent="0.2">
      <c r="B23" s="179">
        <f t="shared" ref="B23:B28" si="1">B22+1</f>
        <v>11</v>
      </c>
      <c r="C23" s="266" t="s">
        <v>1225</v>
      </c>
      <c r="D23" s="267"/>
      <c r="E23" s="100"/>
      <c r="F23" s="100"/>
      <c r="G23" s="100"/>
      <c r="H23" s="100"/>
      <c r="I23" s="101">
        <f t="shared" si="0"/>
        <v>0</v>
      </c>
      <c r="K23" s="64"/>
    </row>
    <row r="24" spans="2:13" x14ac:dyDescent="0.2">
      <c r="B24" s="179">
        <f t="shared" si="1"/>
        <v>12</v>
      </c>
      <c r="C24" s="271" t="s">
        <v>619</v>
      </c>
      <c r="D24" s="267"/>
      <c r="E24" s="100"/>
      <c r="F24" s="100"/>
      <c r="G24" s="100"/>
      <c r="H24" s="100"/>
      <c r="I24" s="101">
        <f t="shared" si="0"/>
        <v>0</v>
      </c>
      <c r="K24" s="64"/>
    </row>
    <row r="25" spans="2:13" x14ac:dyDescent="0.2">
      <c r="B25" s="179">
        <f t="shared" si="1"/>
        <v>13</v>
      </c>
      <c r="C25" s="308" t="s">
        <v>1463</v>
      </c>
      <c r="D25" s="411"/>
      <c r="E25" s="346">
        <f>'9-A'!C19</f>
        <v>0</v>
      </c>
      <c r="F25" s="346">
        <f>'9-A'!D19</f>
        <v>0</v>
      </c>
      <c r="G25" s="346">
        <f>'9-A'!E19</f>
        <v>0</v>
      </c>
      <c r="H25" s="346">
        <f>'9-A'!F19</f>
        <v>0</v>
      </c>
      <c r="I25" s="101">
        <f t="shared" si="0"/>
        <v>0</v>
      </c>
      <c r="K25" s="64"/>
    </row>
    <row r="26" spans="2:13" x14ac:dyDescent="0.2">
      <c r="B26" s="179">
        <f t="shared" si="1"/>
        <v>14</v>
      </c>
      <c r="C26" s="266" t="s">
        <v>1464</v>
      </c>
      <c r="D26" s="267"/>
      <c r="E26" s="382">
        <f>'9-G'!C49</f>
        <v>0</v>
      </c>
      <c r="F26" s="382">
        <f>'9-G'!D49</f>
        <v>0</v>
      </c>
      <c r="G26" s="382">
        <f>'9-G'!E49</f>
        <v>0</v>
      </c>
      <c r="H26" s="382">
        <f>'9-G'!F49</f>
        <v>0</v>
      </c>
      <c r="I26" s="101">
        <f>SUM(E26:H26)</f>
        <v>0</v>
      </c>
      <c r="K26" s="64"/>
    </row>
    <row r="27" spans="2:13" x14ac:dyDescent="0.2">
      <c r="B27" s="179">
        <f t="shared" si="1"/>
        <v>15</v>
      </c>
      <c r="C27" s="266" t="s">
        <v>1085</v>
      </c>
      <c r="D27" s="267"/>
      <c r="E27" s="100"/>
      <c r="F27" s="100"/>
      <c r="G27" s="100"/>
      <c r="H27" s="100"/>
      <c r="I27" s="101">
        <f t="shared" si="0"/>
        <v>0</v>
      </c>
      <c r="K27" s="64"/>
    </row>
    <row r="28" spans="2:13" x14ac:dyDescent="0.2">
      <c r="B28" s="179">
        <f t="shared" si="1"/>
        <v>16</v>
      </c>
      <c r="C28" s="266" t="s">
        <v>1086</v>
      </c>
      <c r="D28" s="267"/>
      <c r="E28" s="100"/>
      <c r="F28" s="100"/>
      <c r="G28" s="100"/>
      <c r="H28" s="100"/>
      <c r="I28" s="101">
        <f t="shared" si="0"/>
        <v>0</v>
      </c>
      <c r="K28" s="64"/>
    </row>
    <row r="29" spans="2:13" x14ac:dyDescent="0.2">
      <c r="C29" s="272" t="s">
        <v>1079</v>
      </c>
      <c r="D29" s="273"/>
      <c r="E29" s="206">
        <f>SUM(E21:E28)</f>
        <v>0</v>
      </c>
      <c r="F29" s="206">
        <f>SUM(F21:F28)</f>
        <v>0</v>
      </c>
      <c r="G29" s="206">
        <f>SUM(G21:G28)</f>
        <v>0</v>
      </c>
      <c r="H29" s="206">
        <f>SUM(H21:H28)</f>
        <v>0</v>
      </c>
      <c r="I29" s="206">
        <f>SUM(I21:I28)</f>
        <v>0</v>
      </c>
      <c r="K29" s="212">
        <f>'Const Cost Addm'!G322</f>
        <v>0</v>
      </c>
      <c r="L29" s="213">
        <f>SUM(I21:I28)-SUM('9-A'!G16:G16)-K29</f>
        <v>0</v>
      </c>
      <c r="M29" s="32" t="str">
        <f>IF(L29=0,"ok","error, does not reconcile to the construction cost addendum")</f>
        <v>ok</v>
      </c>
    </row>
    <row r="30" spans="2:13" x14ac:dyDescent="0.2">
      <c r="C30" s="268" t="s">
        <v>1234</v>
      </c>
      <c r="D30" s="269"/>
      <c r="E30" s="269"/>
      <c r="F30" s="269"/>
      <c r="G30" s="269"/>
      <c r="H30" s="269"/>
      <c r="I30" s="270"/>
    </row>
    <row r="31" spans="2:13" x14ac:dyDescent="0.2">
      <c r="B31" s="179">
        <f>B28+1</f>
        <v>17</v>
      </c>
      <c r="C31" s="312" t="s">
        <v>1232</v>
      </c>
      <c r="D31" s="267"/>
      <c r="E31" s="100"/>
      <c r="F31" s="100"/>
      <c r="G31" s="100"/>
      <c r="H31" s="100"/>
      <c r="I31" s="103">
        <f t="shared" ref="I31:I39" si="2">SUM(E31:H31)</f>
        <v>0</v>
      </c>
    </row>
    <row r="32" spans="2:13" x14ac:dyDescent="0.2">
      <c r="B32" s="179">
        <f>B31+1</f>
        <v>18</v>
      </c>
      <c r="C32" s="266" t="s">
        <v>1226</v>
      </c>
      <c r="D32" s="267"/>
      <c r="E32" s="100"/>
      <c r="F32" s="100"/>
      <c r="G32" s="100"/>
      <c r="H32" s="100"/>
      <c r="I32" s="103">
        <f t="shared" si="2"/>
        <v>0</v>
      </c>
    </row>
    <row r="33" spans="2:9" x14ac:dyDescent="0.2">
      <c r="B33" s="179">
        <f t="shared" ref="B33:B39" si="3">B32+1</f>
        <v>19</v>
      </c>
      <c r="C33" s="266" t="s">
        <v>1227</v>
      </c>
      <c r="D33" s="267"/>
      <c r="E33" s="100"/>
      <c r="F33" s="100"/>
      <c r="G33" s="100"/>
      <c r="H33" s="100"/>
      <c r="I33" s="103">
        <f t="shared" si="2"/>
        <v>0</v>
      </c>
    </row>
    <row r="34" spans="2:9" x14ac:dyDescent="0.2">
      <c r="B34" s="179">
        <f t="shared" si="3"/>
        <v>20</v>
      </c>
      <c r="C34" s="266" t="s">
        <v>1228</v>
      </c>
      <c r="D34" s="267"/>
      <c r="E34" s="100"/>
      <c r="F34" s="100"/>
      <c r="G34" s="100"/>
      <c r="H34" s="100"/>
      <c r="I34" s="103">
        <f t="shared" si="2"/>
        <v>0</v>
      </c>
    </row>
    <row r="35" spans="2:9" x14ac:dyDescent="0.2">
      <c r="B35" s="179">
        <f t="shared" si="3"/>
        <v>21</v>
      </c>
      <c r="C35" s="312" t="s">
        <v>1233</v>
      </c>
      <c r="D35" s="267"/>
      <c r="E35" s="100"/>
      <c r="F35" s="100"/>
      <c r="G35" s="100"/>
      <c r="H35" s="100"/>
      <c r="I35" s="103">
        <f t="shared" si="2"/>
        <v>0</v>
      </c>
    </row>
    <row r="36" spans="2:9" x14ac:dyDescent="0.2">
      <c r="B36" s="179">
        <f t="shared" si="3"/>
        <v>22</v>
      </c>
      <c r="C36" s="266" t="s">
        <v>1230</v>
      </c>
      <c r="D36" s="267"/>
      <c r="E36" s="100"/>
      <c r="F36" s="100"/>
      <c r="G36" s="100"/>
      <c r="H36" s="100"/>
      <c r="I36" s="103">
        <f t="shared" si="2"/>
        <v>0</v>
      </c>
    </row>
    <row r="37" spans="2:9" x14ac:dyDescent="0.2">
      <c r="B37" s="179">
        <f t="shared" si="3"/>
        <v>23</v>
      </c>
      <c r="C37" s="266" t="s">
        <v>1231</v>
      </c>
      <c r="D37" s="267"/>
      <c r="E37" s="100"/>
      <c r="F37" s="100"/>
      <c r="G37" s="100"/>
      <c r="H37" s="100"/>
      <c r="I37" s="103">
        <f t="shared" si="2"/>
        <v>0</v>
      </c>
    </row>
    <row r="38" spans="2:9" x14ac:dyDescent="0.2">
      <c r="B38" s="179">
        <f t="shared" si="3"/>
        <v>24</v>
      </c>
      <c r="C38" s="266" t="s">
        <v>1229</v>
      </c>
      <c r="D38" s="267"/>
      <c r="E38" s="100"/>
      <c r="F38" s="100"/>
      <c r="G38" s="100"/>
      <c r="H38" s="100"/>
      <c r="I38" s="103">
        <f t="shared" si="2"/>
        <v>0</v>
      </c>
    </row>
    <row r="39" spans="2:9" x14ac:dyDescent="0.2">
      <c r="B39" s="179">
        <f t="shared" si="3"/>
        <v>25</v>
      </c>
      <c r="C39" s="182" t="s">
        <v>92</v>
      </c>
      <c r="D39" s="392"/>
      <c r="E39" s="100"/>
      <c r="F39" s="100"/>
      <c r="G39" s="100"/>
      <c r="H39" s="100"/>
      <c r="I39" s="103">
        <f t="shared" si="2"/>
        <v>0</v>
      </c>
    </row>
    <row r="40" spans="2:9" x14ac:dyDescent="0.2">
      <c r="C40" s="272" t="s">
        <v>1079</v>
      </c>
      <c r="D40" s="273"/>
      <c r="E40" s="206">
        <f>SUM(E31:E39)</f>
        <v>0</v>
      </c>
      <c r="F40" s="206">
        <f>SUM(F31:F39)</f>
        <v>0</v>
      </c>
      <c r="G40" s="206">
        <f>SUM(G31:G39)</f>
        <v>0</v>
      </c>
      <c r="H40" s="206">
        <f>SUM(H31:H39)</f>
        <v>0</v>
      </c>
      <c r="I40" s="206">
        <f>SUM(I31:I39)</f>
        <v>0</v>
      </c>
    </row>
    <row r="41" spans="2:9" x14ac:dyDescent="0.2">
      <c r="C41" s="268" t="s">
        <v>316</v>
      </c>
      <c r="D41" s="269"/>
      <c r="E41" s="269"/>
      <c r="F41" s="269"/>
      <c r="G41" s="269"/>
      <c r="H41" s="269"/>
      <c r="I41" s="270"/>
    </row>
    <row r="42" spans="2:9" x14ac:dyDescent="0.2">
      <c r="B42" s="179">
        <f>B39+1</f>
        <v>26</v>
      </c>
      <c r="C42" s="266" t="s">
        <v>1235</v>
      </c>
      <c r="D42" s="267"/>
      <c r="E42" s="100"/>
      <c r="F42" s="100"/>
      <c r="G42" s="100"/>
      <c r="H42" s="100"/>
      <c r="I42" s="103">
        <f t="shared" ref="I42:I48" si="4">SUM(E42:H42)</f>
        <v>0</v>
      </c>
    </row>
    <row r="43" spans="2:9" x14ac:dyDescent="0.2">
      <c r="B43" s="179">
        <f t="shared" ref="B43:B48" si="5">B42+1</f>
        <v>27</v>
      </c>
      <c r="C43" s="266" t="s">
        <v>1236</v>
      </c>
      <c r="D43" s="267"/>
      <c r="E43" s="100"/>
      <c r="F43" s="100"/>
      <c r="G43" s="100"/>
      <c r="H43" s="100"/>
      <c r="I43" s="103">
        <f t="shared" si="4"/>
        <v>0</v>
      </c>
    </row>
    <row r="44" spans="2:9" x14ac:dyDescent="0.2">
      <c r="B44" s="179">
        <f t="shared" si="5"/>
        <v>28</v>
      </c>
      <c r="C44" s="266" t="s">
        <v>1237</v>
      </c>
      <c r="D44" s="267"/>
      <c r="E44" s="100"/>
      <c r="F44" s="100"/>
      <c r="G44" s="100"/>
      <c r="H44" s="100"/>
      <c r="I44" s="103">
        <f t="shared" si="4"/>
        <v>0</v>
      </c>
    </row>
    <row r="45" spans="2:9" x14ac:dyDescent="0.2">
      <c r="B45" s="179">
        <f t="shared" si="5"/>
        <v>29</v>
      </c>
      <c r="C45" s="266" t="s">
        <v>1238</v>
      </c>
      <c r="D45" s="267"/>
      <c r="E45" s="100"/>
      <c r="F45" s="100"/>
      <c r="G45" s="100"/>
      <c r="H45" s="100"/>
      <c r="I45" s="103">
        <f t="shared" si="4"/>
        <v>0</v>
      </c>
    </row>
    <row r="46" spans="2:9" x14ac:dyDescent="0.2">
      <c r="B46" s="179">
        <f t="shared" si="5"/>
        <v>30</v>
      </c>
      <c r="C46" s="266" t="s">
        <v>1239</v>
      </c>
      <c r="D46" s="267"/>
      <c r="E46" s="100"/>
      <c r="F46" s="100"/>
      <c r="G46" s="100"/>
      <c r="H46" s="100"/>
      <c r="I46" s="103">
        <f t="shared" si="4"/>
        <v>0</v>
      </c>
    </row>
    <row r="47" spans="2:9" x14ac:dyDescent="0.2">
      <c r="B47" s="179">
        <f t="shared" si="5"/>
        <v>31</v>
      </c>
      <c r="C47" s="266" t="s">
        <v>1240</v>
      </c>
      <c r="D47" s="267"/>
      <c r="E47" s="100"/>
      <c r="F47" s="100"/>
      <c r="G47" s="100"/>
      <c r="H47" s="100"/>
      <c r="I47" s="103">
        <f t="shared" si="4"/>
        <v>0</v>
      </c>
    </row>
    <row r="48" spans="2:9" x14ac:dyDescent="0.2">
      <c r="B48" s="179">
        <f t="shared" si="5"/>
        <v>32</v>
      </c>
      <c r="C48" s="266" t="s">
        <v>1241</v>
      </c>
      <c r="D48" s="267"/>
      <c r="E48" s="100"/>
      <c r="F48" s="100"/>
      <c r="G48" s="100"/>
      <c r="H48" s="100"/>
      <c r="I48" s="103">
        <f t="shared" si="4"/>
        <v>0</v>
      </c>
    </row>
    <row r="49" spans="2:9" x14ac:dyDescent="0.2">
      <c r="B49" s="179"/>
      <c r="C49" s="272" t="s">
        <v>1079</v>
      </c>
      <c r="D49" s="273"/>
      <c r="E49" s="206">
        <f>SUM(E42:E48)</f>
        <v>0</v>
      </c>
      <c r="F49" s="206">
        <f>SUM(F42:F48)</f>
        <v>0</v>
      </c>
      <c r="G49" s="206">
        <f>SUM(G42:G48)</f>
        <v>0</v>
      </c>
      <c r="H49" s="206">
        <f>SUM(H42:H48)</f>
        <v>0</v>
      </c>
      <c r="I49" s="206">
        <f>SUM(I42:I48)</f>
        <v>0</v>
      </c>
    </row>
    <row r="50" spans="2:9" x14ac:dyDescent="0.2">
      <c r="B50" s="179"/>
      <c r="C50" s="268" t="s">
        <v>1248</v>
      </c>
      <c r="D50" s="269"/>
      <c r="E50" s="269"/>
      <c r="F50" s="269"/>
      <c r="G50" s="269"/>
      <c r="H50" s="269"/>
      <c r="I50" s="270"/>
    </row>
    <row r="51" spans="2:9" x14ac:dyDescent="0.2">
      <c r="B51" s="179">
        <f>B48+1</f>
        <v>33</v>
      </c>
      <c r="C51" s="266" t="s">
        <v>1242</v>
      </c>
      <c r="D51" s="267"/>
      <c r="E51" s="100"/>
      <c r="F51" s="100"/>
      <c r="G51" s="100"/>
      <c r="H51" s="100"/>
      <c r="I51" s="103">
        <f t="shared" ref="I51:I56" si="6">SUM(E51:H51)</f>
        <v>0</v>
      </c>
    </row>
    <row r="52" spans="2:9" x14ac:dyDescent="0.2">
      <c r="B52" s="179">
        <f>B51+1</f>
        <v>34</v>
      </c>
      <c r="C52" s="266" t="s">
        <v>1243</v>
      </c>
      <c r="D52" s="267"/>
      <c r="E52" s="100"/>
      <c r="F52" s="100"/>
      <c r="G52" s="100"/>
      <c r="H52" s="100"/>
      <c r="I52" s="103">
        <f t="shared" si="6"/>
        <v>0</v>
      </c>
    </row>
    <row r="53" spans="2:9" x14ac:dyDescent="0.2">
      <c r="B53" s="179">
        <f>B52+1</f>
        <v>35</v>
      </c>
      <c r="C53" s="266" t="s">
        <v>1244</v>
      </c>
      <c r="D53" s="267"/>
      <c r="E53" s="100"/>
      <c r="F53" s="100"/>
      <c r="G53" s="100"/>
      <c r="H53" s="100"/>
      <c r="I53" s="103">
        <f t="shared" si="6"/>
        <v>0</v>
      </c>
    </row>
    <row r="54" spans="2:9" x14ac:dyDescent="0.2">
      <c r="B54" s="179">
        <f>B53+1</f>
        <v>36</v>
      </c>
      <c r="C54" s="266" t="s">
        <v>1245</v>
      </c>
      <c r="D54" s="267"/>
      <c r="E54" s="346">
        <f>'9-A'!C22</f>
        <v>0</v>
      </c>
      <c r="F54" s="346">
        <f>'9-A'!D22</f>
        <v>0</v>
      </c>
      <c r="G54" s="346">
        <f>'9-A'!E22</f>
        <v>0</v>
      </c>
      <c r="H54" s="346">
        <f>'9-A'!F22</f>
        <v>0</v>
      </c>
      <c r="I54" s="103">
        <f t="shared" si="6"/>
        <v>0</v>
      </c>
    </row>
    <row r="55" spans="2:9" x14ac:dyDescent="0.2">
      <c r="B55" s="179">
        <f>B54+1</f>
        <v>37</v>
      </c>
      <c r="C55" s="266" t="s">
        <v>1246</v>
      </c>
      <c r="D55" s="267"/>
      <c r="E55" s="100"/>
      <c r="F55" s="100"/>
      <c r="G55" s="100"/>
      <c r="H55" s="100"/>
      <c r="I55" s="103">
        <f t="shared" si="6"/>
        <v>0</v>
      </c>
    </row>
    <row r="56" spans="2:9" x14ac:dyDescent="0.2">
      <c r="B56" s="179">
        <f>B55+1</f>
        <v>38</v>
      </c>
      <c r="C56" s="266" t="s">
        <v>1247</v>
      </c>
      <c r="D56" s="267"/>
      <c r="E56" s="100"/>
      <c r="F56" s="100"/>
      <c r="G56" s="100"/>
      <c r="H56" s="100"/>
      <c r="I56" s="103">
        <f t="shared" si="6"/>
        <v>0</v>
      </c>
    </row>
    <row r="57" spans="2:9" x14ac:dyDescent="0.2">
      <c r="B57" s="179"/>
      <c r="C57" s="272" t="s">
        <v>1079</v>
      </c>
      <c r="D57" s="273"/>
      <c r="E57" s="206">
        <f>SUM(E51:E56)</f>
        <v>0</v>
      </c>
      <c r="F57" s="206">
        <f>SUM(F51:F56)</f>
        <v>0</v>
      </c>
      <c r="G57" s="206">
        <f>SUM(G51:G56)</f>
        <v>0</v>
      </c>
      <c r="H57" s="206">
        <f>SUM(H51:H56)</f>
        <v>0</v>
      </c>
      <c r="I57" s="206">
        <f>SUM(I51:I56)</f>
        <v>0</v>
      </c>
    </row>
    <row r="58" spans="2:9" x14ac:dyDescent="0.2">
      <c r="C58" s="268" t="s">
        <v>317</v>
      </c>
      <c r="D58" s="269"/>
      <c r="E58" s="269"/>
      <c r="F58" s="269"/>
      <c r="G58" s="269"/>
      <c r="H58" s="269"/>
      <c r="I58" s="270"/>
    </row>
    <row r="59" spans="2:9" x14ac:dyDescent="0.2">
      <c r="B59" s="179">
        <f>B56+1</f>
        <v>39</v>
      </c>
      <c r="C59" s="266" t="s">
        <v>1284</v>
      </c>
      <c r="D59" s="267"/>
      <c r="E59" s="100"/>
      <c r="F59" s="100"/>
      <c r="G59" s="100"/>
      <c r="H59" s="100"/>
      <c r="I59" s="101">
        <f t="shared" ref="I59:I70" si="7">SUM(E59:H59)</f>
        <v>0</v>
      </c>
    </row>
    <row r="60" spans="2:9" x14ac:dyDescent="0.2">
      <c r="B60" s="179">
        <f>B59+1</f>
        <v>40</v>
      </c>
      <c r="C60" s="266" t="s">
        <v>1096</v>
      </c>
      <c r="D60" s="267"/>
      <c r="E60" s="100"/>
      <c r="F60" s="100"/>
      <c r="G60" s="100"/>
      <c r="H60" s="100"/>
      <c r="I60" s="101">
        <f t="shared" si="7"/>
        <v>0</v>
      </c>
    </row>
    <row r="61" spans="2:9" x14ac:dyDescent="0.2">
      <c r="B61" s="179">
        <f t="shared" ref="B61:B70" si="8">B60+1</f>
        <v>41</v>
      </c>
      <c r="C61" s="266" t="s">
        <v>1249</v>
      </c>
      <c r="D61" s="267"/>
      <c r="E61" s="100"/>
      <c r="F61" s="100"/>
      <c r="G61" s="100"/>
      <c r="H61" s="100"/>
      <c r="I61" s="101">
        <f t="shared" si="7"/>
        <v>0</v>
      </c>
    </row>
    <row r="62" spans="2:9" x14ac:dyDescent="0.2">
      <c r="B62" s="179">
        <f t="shared" si="8"/>
        <v>42</v>
      </c>
      <c r="C62" s="266" t="s">
        <v>1250</v>
      </c>
      <c r="D62" s="267"/>
      <c r="E62" s="100"/>
      <c r="F62" s="100"/>
      <c r="G62" s="100"/>
      <c r="H62" s="100"/>
      <c r="I62" s="101">
        <f t="shared" si="7"/>
        <v>0</v>
      </c>
    </row>
    <row r="63" spans="2:9" x14ac:dyDescent="0.2">
      <c r="B63" s="179">
        <f t="shared" si="8"/>
        <v>43</v>
      </c>
      <c r="C63" s="266" t="s">
        <v>1251</v>
      </c>
      <c r="D63" s="267"/>
      <c r="E63" s="100"/>
      <c r="F63" s="100"/>
      <c r="G63" s="100"/>
      <c r="H63" s="100"/>
      <c r="I63" s="101">
        <f t="shared" si="7"/>
        <v>0</v>
      </c>
    </row>
    <row r="64" spans="2:9" x14ac:dyDescent="0.2">
      <c r="B64" s="179">
        <f t="shared" si="8"/>
        <v>44</v>
      </c>
      <c r="C64" s="266" t="s">
        <v>1252</v>
      </c>
      <c r="D64" s="267"/>
      <c r="E64" s="100"/>
      <c r="F64" s="100"/>
      <c r="G64" s="100"/>
      <c r="H64" s="100"/>
      <c r="I64" s="103">
        <f t="shared" si="7"/>
        <v>0</v>
      </c>
    </row>
    <row r="65" spans="2:9" x14ac:dyDescent="0.2">
      <c r="B65" s="179">
        <f t="shared" si="8"/>
        <v>45</v>
      </c>
      <c r="C65" s="266" t="s">
        <v>1253</v>
      </c>
      <c r="D65" s="267"/>
      <c r="E65" s="100"/>
      <c r="F65" s="100"/>
      <c r="G65" s="100"/>
      <c r="H65" s="100"/>
      <c r="I65" s="103">
        <f t="shared" si="7"/>
        <v>0</v>
      </c>
    </row>
    <row r="66" spans="2:9" x14ac:dyDescent="0.2">
      <c r="B66" s="179">
        <f t="shared" si="8"/>
        <v>46</v>
      </c>
      <c r="C66" s="266" t="s">
        <v>1254</v>
      </c>
      <c r="D66" s="267"/>
      <c r="E66" s="100"/>
      <c r="F66" s="100"/>
      <c r="G66" s="100"/>
      <c r="H66" s="100"/>
      <c r="I66" s="103">
        <f t="shared" si="7"/>
        <v>0</v>
      </c>
    </row>
    <row r="67" spans="2:9" x14ac:dyDescent="0.2">
      <c r="B67" s="179">
        <f t="shared" si="8"/>
        <v>47</v>
      </c>
      <c r="C67" s="266" t="s">
        <v>1255</v>
      </c>
      <c r="D67" s="267"/>
      <c r="E67" s="100"/>
      <c r="F67" s="100"/>
      <c r="G67" s="100"/>
      <c r="H67" s="100"/>
      <c r="I67" s="103">
        <f t="shared" si="7"/>
        <v>0</v>
      </c>
    </row>
    <row r="68" spans="2:9" x14ac:dyDescent="0.2">
      <c r="B68" s="179">
        <f t="shared" si="8"/>
        <v>48</v>
      </c>
      <c r="C68" s="266" t="s">
        <v>699</v>
      </c>
      <c r="D68" s="267"/>
      <c r="E68" s="100"/>
      <c r="F68" s="100"/>
      <c r="G68" s="100"/>
      <c r="H68" s="100"/>
      <c r="I68" s="103">
        <f t="shared" si="7"/>
        <v>0</v>
      </c>
    </row>
    <row r="69" spans="2:9" x14ac:dyDescent="0.2">
      <c r="B69" s="179">
        <f t="shared" si="8"/>
        <v>49</v>
      </c>
      <c r="C69" s="266" t="s">
        <v>1256</v>
      </c>
      <c r="D69" s="267"/>
      <c r="E69" s="100"/>
      <c r="F69" s="100"/>
      <c r="G69" s="100"/>
      <c r="H69" s="100"/>
      <c r="I69" s="103">
        <f t="shared" si="7"/>
        <v>0</v>
      </c>
    </row>
    <row r="70" spans="2:9" x14ac:dyDescent="0.2">
      <c r="B70" s="179">
        <f t="shared" si="8"/>
        <v>50</v>
      </c>
      <c r="C70" s="182" t="s">
        <v>92</v>
      </c>
      <c r="D70" s="392"/>
      <c r="E70" s="100"/>
      <c r="F70" s="100"/>
      <c r="G70" s="100"/>
      <c r="H70" s="100"/>
      <c r="I70" s="101">
        <f t="shared" si="7"/>
        <v>0</v>
      </c>
    </row>
    <row r="71" spans="2:9" x14ac:dyDescent="0.2">
      <c r="C71" s="272" t="s">
        <v>1079</v>
      </c>
      <c r="D71" s="273"/>
      <c r="E71" s="206">
        <f>SUM(E59:E70)</f>
        <v>0</v>
      </c>
      <c r="F71" s="206">
        <f>SUM(F59:F70)</f>
        <v>0</v>
      </c>
      <c r="G71" s="206">
        <f>SUM(G59:G70)</f>
        <v>0</v>
      </c>
      <c r="H71" s="206">
        <f>SUM(H59:H70)</f>
        <v>0</v>
      </c>
      <c r="I71" s="206">
        <f>SUM(I59:I70)</f>
        <v>0</v>
      </c>
    </row>
    <row r="72" spans="2:9" x14ac:dyDescent="0.2">
      <c r="C72" s="268" t="s">
        <v>343</v>
      </c>
      <c r="D72" s="269"/>
      <c r="E72" s="269"/>
      <c r="F72" s="269"/>
      <c r="G72" s="269"/>
      <c r="H72" s="269"/>
      <c r="I72" s="270"/>
    </row>
    <row r="73" spans="2:9" x14ac:dyDescent="0.2">
      <c r="B73" s="179">
        <f>B70+1</f>
        <v>51</v>
      </c>
      <c r="C73" s="266" t="s">
        <v>1257</v>
      </c>
      <c r="D73" s="267"/>
      <c r="E73" s="100"/>
      <c r="F73" s="100"/>
      <c r="G73" s="100"/>
      <c r="H73" s="100"/>
      <c r="I73" s="101">
        <f t="shared" ref="I73:I83" si="9">SUM(E73:H73)</f>
        <v>0</v>
      </c>
    </row>
    <row r="74" spans="2:9" x14ac:dyDescent="0.2">
      <c r="B74" s="179">
        <f>B73+1</f>
        <v>52</v>
      </c>
      <c r="C74" s="266" t="s">
        <v>1462</v>
      </c>
      <c r="D74" s="267"/>
      <c r="E74" s="382">
        <f>'9-A'!C26</f>
        <v>0</v>
      </c>
      <c r="F74" s="382">
        <f>'9-A'!D26</f>
        <v>0</v>
      </c>
      <c r="G74" s="382">
        <f>'9-A'!E26</f>
        <v>0</v>
      </c>
      <c r="H74" s="382">
        <f>'9-A'!F26</f>
        <v>0</v>
      </c>
      <c r="I74" s="101">
        <f t="shared" si="9"/>
        <v>0</v>
      </c>
    </row>
    <row r="75" spans="2:9" x14ac:dyDescent="0.2">
      <c r="B75" s="179">
        <f t="shared" ref="B75:B83" si="10">B74+1</f>
        <v>53</v>
      </c>
      <c r="C75" s="266" t="s">
        <v>973</v>
      </c>
      <c r="D75" s="267"/>
      <c r="E75" s="100"/>
      <c r="F75" s="100"/>
      <c r="G75" s="100"/>
      <c r="H75" s="100"/>
      <c r="I75" s="101">
        <f t="shared" si="9"/>
        <v>0</v>
      </c>
    </row>
    <row r="76" spans="2:9" x14ac:dyDescent="0.2">
      <c r="B76" s="179">
        <f t="shared" si="10"/>
        <v>54</v>
      </c>
      <c r="C76" s="266" t="s">
        <v>1258</v>
      </c>
      <c r="D76" s="267"/>
      <c r="E76" s="346">
        <f>SUM('9-A'!C27:C30)</f>
        <v>0</v>
      </c>
      <c r="F76" s="346">
        <f>SUM('9-A'!D27:D30)</f>
        <v>0</v>
      </c>
      <c r="G76" s="346">
        <f>SUM('9-A'!E27:E30)</f>
        <v>0</v>
      </c>
      <c r="H76" s="346">
        <f>SUM('9-A'!F27:F30)</f>
        <v>0</v>
      </c>
      <c r="I76" s="101">
        <f t="shared" si="9"/>
        <v>0</v>
      </c>
    </row>
    <row r="77" spans="2:9" x14ac:dyDescent="0.2">
      <c r="B77" s="179">
        <f t="shared" si="10"/>
        <v>55</v>
      </c>
      <c r="C77" s="266" t="s">
        <v>1259</v>
      </c>
      <c r="D77" s="267"/>
      <c r="E77" s="100"/>
      <c r="F77" s="100"/>
      <c r="G77" s="100"/>
      <c r="H77" s="100"/>
      <c r="I77" s="101">
        <f t="shared" si="9"/>
        <v>0</v>
      </c>
    </row>
    <row r="78" spans="2:9" x14ac:dyDescent="0.2">
      <c r="B78" s="179">
        <f t="shared" si="10"/>
        <v>56</v>
      </c>
      <c r="C78" s="266" t="s">
        <v>1260</v>
      </c>
      <c r="D78" s="267"/>
      <c r="E78" s="100"/>
      <c r="F78" s="100"/>
      <c r="G78" s="100"/>
      <c r="H78" s="100"/>
      <c r="I78" s="101">
        <f t="shared" si="9"/>
        <v>0</v>
      </c>
    </row>
    <row r="79" spans="2:9" x14ac:dyDescent="0.2">
      <c r="B79" s="179">
        <f t="shared" si="10"/>
        <v>57</v>
      </c>
      <c r="C79" s="240" t="s">
        <v>1261</v>
      </c>
      <c r="D79" s="390"/>
      <c r="E79" s="100"/>
      <c r="F79" s="100"/>
      <c r="G79" s="100"/>
      <c r="H79" s="100"/>
      <c r="I79" s="101">
        <f t="shared" si="9"/>
        <v>0</v>
      </c>
    </row>
    <row r="80" spans="2:9" x14ac:dyDescent="0.2">
      <c r="B80" s="179">
        <f t="shared" si="10"/>
        <v>58</v>
      </c>
      <c r="C80" s="240" t="s">
        <v>1262</v>
      </c>
      <c r="D80" s="390"/>
      <c r="E80" s="100"/>
      <c r="F80" s="100"/>
      <c r="G80" s="100"/>
      <c r="H80" s="100"/>
      <c r="I80" s="103">
        <f t="shared" si="9"/>
        <v>0</v>
      </c>
    </row>
    <row r="81" spans="2:9" x14ac:dyDescent="0.2">
      <c r="B81" s="179">
        <f t="shared" si="10"/>
        <v>59</v>
      </c>
      <c r="C81" s="240" t="s">
        <v>1263</v>
      </c>
      <c r="D81" s="390"/>
      <c r="E81" s="100"/>
      <c r="F81" s="100"/>
      <c r="G81" s="100"/>
      <c r="H81" s="100"/>
      <c r="I81" s="103">
        <f t="shared" si="9"/>
        <v>0</v>
      </c>
    </row>
    <row r="82" spans="2:9" x14ac:dyDescent="0.2">
      <c r="B82" s="179">
        <f t="shared" si="10"/>
        <v>60</v>
      </c>
      <c r="C82" s="240" t="s">
        <v>1264</v>
      </c>
      <c r="D82" s="390"/>
      <c r="E82" s="100"/>
      <c r="F82" s="100"/>
      <c r="G82" s="100"/>
      <c r="H82" s="100"/>
      <c r="I82" s="103">
        <f t="shared" si="9"/>
        <v>0</v>
      </c>
    </row>
    <row r="83" spans="2:9" x14ac:dyDescent="0.2">
      <c r="B83" s="179">
        <f t="shared" si="10"/>
        <v>61</v>
      </c>
      <c r="C83" s="182" t="s">
        <v>92</v>
      </c>
      <c r="D83" s="392"/>
      <c r="E83" s="100"/>
      <c r="F83" s="100"/>
      <c r="G83" s="100"/>
      <c r="H83" s="100"/>
      <c r="I83" s="101">
        <f t="shared" si="9"/>
        <v>0</v>
      </c>
    </row>
    <row r="84" spans="2:9" x14ac:dyDescent="0.2">
      <c r="B84" s="179"/>
      <c r="C84" s="272" t="s">
        <v>1079</v>
      </c>
      <c r="D84" s="273"/>
      <c r="E84" s="206">
        <f>SUM(E73:E83)</f>
        <v>0</v>
      </c>
      <c r="F84" s="206">
        <f>SUM(F73:F83)</f>
        <v>0</v>
      </c>
      <c r="G84" s="206">
        <f>SUM(G73:G83)</f>
        <v>0</v>
      </c>
      <c r="H84" s="206">
        <f>SUM(H73:H83)</f>
        <v>0</v>
      </c>
      <c r="I84" s="206">
        <f>SUM(I73:I83)</f>
        <v>0</v>
      </c>
    </row>
    <row r="85" spans="2:9" x14ac:dyDescent="0.2">
      <c r="C85" s="274" t="s">
        <v>345</v>
      </c>
      <c r="D85" s="275"/>
      <c r="E85" s="275"/>
      <c r="F85" s="275"/>
      <c r="G85" s="275"/>
      <c r="H85" s="275"/>
      <c r="I85" s="276"/>
    </row>
    <row r="86" spans="2:9" x14ac:dyDescent="0.2">
      <c r="B86" s="179">
        <f>B83+1</f>
        <v>62</v>
      </c>
      <c r="C86" s="266" t="s">
        <v>1265</v>
      </c>
      <c r="D86" s="267"/>
      <c r="E86" s="100"/>
      <c r="F86" s="100"/>
      <c r="G86" s="100"/>
      <c r="H86" s="100"/>
      <c r="I86" s="103">
        <f>SUM(E86:H86)</f>
        <v>0</v>
      </c>
    </row>
    <row r="87" spans="2:9" x14ac:dyDescent="0.2">
      <c r="B87" s="179">
        <f>B86+1</f>
        <v>63</v>
      </c>
      <c r="C87" s="266" t="s">
        <v>1105</v>
      </c>
      <c r="D87" s="267"/>
      <c r="E87" s="100"/>
      <c r="F87" s="100"/>
      <c r="G87" s="100"/>
      <c r="H87" s="100"/>
      <c r="I87" s="103">
        <f>SUM(E87:H87)</f>
        <v>0</v>
      </c>
    </row>
    <row r="88" spans="2:9" x14ac:dyDescent="0.2">
      <c r="B88" s="179">
        <f>B87+1</f>
        <v>64</v>
      </c>
      <c r="C88" s="266" t="s">
        <v>1266</v>
      </c>
      <c r="D88" s="267"/>
      <c r="E88" s="100"/>
      <c r="F88" s="100"/>
      <c r="G88" s="100"/>
      <c r="H88" s="100"/>
      <c r="I88" s="103">
        <f>SUM(E88:H88)</f>
        <v>0</v>
      </c>
    </row>
    <row r="89" spans="2:9" x14ac:dyDescent="0.2">
      <c r="B89" s="179">
        <f>B88+1</f>
        <v>65</v>
      </c>
      <c r="C89" s="266" t="s">
        <v>1267</v>
      </c>
      <c r="D89" s="267"/>
      <c r="E89" s="100"/>
      <c r="F89" s="100"/>
      <c r="G89" s="100"/>
      <c r="H89" s="100"/>
      <c r="I89" s="103">
        <f>SUM(E89:H89)</f>
        <v>0</v>
      </c>
    </row>
    <row r="90" spans="2:9" x14ac:dyDescent="0.2">
      <c r="B90" s="179">
        <f>B89+1</f>
        <v>66</v>
      </c>
      <c r="C90" s="182" t="s">
        <v>92</v>
      </c>
      <c r="D90" s="392"/>
      <c r="E90" s="100"/>
      <c r="F90" s="100"/>
      <c r="G90" s="100"/>
      <c r="H90" s="100"/>
      <c r="I90" s="103">
        <f>SUM(E90:H90)</f>
        <v>0</v>
      </c>
    </row>
    <row r="91" spans="2:9" x14ac:dyDescent="0.2">
      <c r="B91" s="179"/>
      <c r="C91" s="272" t="s">
        <v>1079</v>
      </c>
      <c r="D91" s="273"/>
      <c r="E91" s="206">
        <f>SUM(E86:E90)</f>
        <v>0</v>
      </c>
      <c r="F91" s="206">
        <f>SUM(F86:F90)</f>
        <v>0</v>
      </c>
      <c r="G91" s="206">
        <f>SUM(G86:G90)</f>
        <v>0</v>
      </c>
      <c r="H91" s="206">
        <f>SUM(H86:H90)</f>
        <v>0</v>
      </c>
      <c r="I91" s="206">
        <f>SUM(I86:I90)</f>
        <v>0</v>
      </c>
    </row>
    <row r="92" spans="2:9" x14ac:dyDescent="0.2">
      <c r="C92" s="268" t="s">
        <v>1270</v>
      </c>
      <c r="D92" s="269"/>
      <c r="E92" s="269"/>
      <c r="F92" s="269"/>
      <c r="G92" s="269"/>
      <c r="H92" s="269"/>
      <c r="I92" s="270"/>
    </row>
    <row r="93" spans="2:9" x14ac:dyDescent="0.2">
      <c r="B93" s="179">
        <f>B90+1</f>
        <v>67</v>
      </c>
      <c r="C93" s="312" t="s">
        <v>1268</v>
      </c>
      <c r="D93" s="267"/>
      <c r="E93" s="100"/>
      <c r="F93" s="100"/>
      <c r="G93" s="100"/>
      <c r="H93" s="100"/>
      <c r="I93" s="101">
        <f>SUM(E93:H93)</f>
        <v>0</v>
      </c>
    </row>
    <row r="94" spans="2:9" x14ac:dyDescent="0.2">
      <c r="B94" s="179">
        <f>B93+1</f>
        <v>68</v>
      </c>
      <c r="C94" s="271" t="s">
        <v>1106</v>
      </c>
      <c r="D94" s="267"/>
      <c r="E94" s="100"/>
      <c r="F94" s="100"/>
      <c r="G94" s="100"/>
      <c r="H94" s="100"/>
      <c r="I94" s="103">
        <f>SUM(E94:H94)</f>
        <v>0</v>
      </c>
    </row>
    <row r="95" spans="2:9" x14ac:dyDescent="0.2">
      <c r="B95" s="179">
        <f>B94+1</f>
        <v>69</v>
      </c>
      <c r="C95" s="266" t="s">
        <v>1269</v>
      </c>
      <c r="D95" s="267"/>
      <c r="E95" s="100"/>
      <c r="F95" s="100"/>
      <c r="G95" s="100"/>
      <c r="H95" s="100"/>
      <c r="I95" s="103">
        <f>SUM(E95:H95)</f>
        <v>0</v>
      </c>
    </row>
    <row r="96" spans="2:9" x14ac:dyDescent="0.2">
      <c r="B96" s="179">
        <f>B95+1</f>
        <v>70</v>
      </c>
      <c r="C96" s="182" t="s">
        <v>92</v>
      </c>
      <c r="D96" s="392"/>
      <c r="E96" s="100"/>
      <c r="F96" s="100"/>
      <c r="G96" s="100"/>
      <c r="H96" s="100"/>
      <c r="I96" s="101">
        <f>SUM(E96:H96)</f>
        <v>0</v>
      </c>
    </row>
    <row r="97" spans="2:9" x14ac:dyDescent="0.2">
      <c r="B97" s="179"/>
      <c r="C97" s="272" t="s">
        <v>1079</v>
      </c>
      <c r="D97" s="273"/>
      <c r="E97" s="206">
        <f>SUM(E93:E96)</f>
        <v>0</v>
      </c>
      <c r="F97" s="206">
        <f>SUM(F93:F96)</f>
        <v>0</v>
      </c>
      <c r="G97" s="206">
        <f>SUM(G93:G96)</f>
        <v>0</v>
      </c>
      <c r="H97" s="206">
        <f>SUM(H93:H96)</f>
        <v>0</v>
      </c>
      <c r="I97" s="206">
        <f>SUM(I93:I96)</f>
        <v>0</v>
      </c>
    </row>
    <row r="98" spans="2:9" x14ac:dyDescent="0.2">
      <c r="C98" s="268" t="s">
        <v>1271</v>
      </c>
      <c r="D98" s="269"/>
      <c r="E98" s="269"/>
      <c r="F98" s="269"/>
      <c r="G98" s="269"/>
      <c r="H98" s="269"/>
      <c r="I98" s="270"/>
    </row>
    <row r="99" spans="2:9" x14ac:dyDescent="0.2">
      <c r="B99" s="179">
        <f>B96+1</f>
        <v>71</v>
      </c>
      <c r="C99" s="271" t="s">
        <v>1107</v>
      </c>
      <c r="D99" s="267"/>
      <c r="E99" s="100"/>
      <c r="F99" s="100"/>
      <c r="G99" s="100"/>
      <c r="H99" s="100"/>
      <c r="I99" s="101">
        <f>SUM(E99:H99)</f>
        <v>0</v>
      </c>
    </row>
    <row r="100" spans="2:9" x14ac:dyDescent="0.2">
      <c r="B100" s="179">
        <f>B99+1</f>
        <v>72</v>
      </c>
      <c r="C100" s="182" t="s">
        <v>92</v>
      </c>
      <c r="D100" s="392"/>
      <c r="E100" s="100"/>
      <c r="F100" s="100"/>
      <c r="G100" s="100"/>
      <c r="H100" s="100"/>
      <c r="I100" s="101">
        <f>SUM(E100:H100)</f>
        <v>0</v>
      </c>
    </row>
    <row r="101" spans="2:9" x14ac:dyDescent="0.2">
      <c r="C101" s="272" t="s">
        <v>1079</v>
      </c>
      <c r="D101" s="273"/>
      <c r="E101" s="206">
        <f>SUM(E99:E100)</f>
        <v>0</v>
      </c>
      <c r="F101" s="206">
        <f>SUM(F99:F100)</f>
        <v>0</v>
      </c>
      <c r="G101" s="206">
        <f>SUM(G99:G100)</f>
        <v>0</v>
      </c>
      <c r="H101" s="206">
        <f>SUM(H99:H100)</f>
        <v>0</v>
      </c>
      <c r="I101" s="206">
        <f>SUM(I99:I100)</f>
        <v>0</v>
      </c>
    </row>
    <row r="102" spans="2:9" x14ac:dyDescent="0.2">
      <c r="C102" s="64"/>
      <c r="D102" s="64"/>
      <c r="E102" s="215"/>
      <c r="F102" s="215"/>
      <c r="G102" s="215"/>
      <c r="H102" s="215"/>
    </row>
    <row r="103" spans="2:9" x14ac:dyDescent="0.2">
      <c r="B103" s="179">
        <f>B100+1</f>
        <v>73</v>
      </c>
      <c r="C103" s="796" t="s">
        <v>748</v>
      </c>
      <c r="D103" s="797"/>
      <c r="E103" s="206">
        <f>E12+E19+E29+E40+E49+E57+E71+E84+E91+E97+E101</f>
        <v>0</v>
      </c>
      <c r="F103" s="206">
        <f>F12+F19+F29+F40+F49+F57+F71+F84+F91+F97+F101</f>
        <v>0</v>
      </c>
      <c r="G103" s="206">
        <f>G12+G19+G29+G40+G49+G57+G71+G84+G91+G97+G101</f>
        <v>0</v>
      </c>
      <c r="H103" s="206">
        <f>H12+H19+H29+H40+H49+H57+H71+H84+H91+H97+H101</f>
        <v>0</v>
      </c>
      <c r="I103" s="101">
        <f>SUM(E103:H103)</f>
        <v>0</v>
      </c>
    </row>
    <row r="104" spans="2:9" x14ac:dyDescent="0.2">
      <c r="E104" s="215"/>
      <c r="F104" s="215"/>
      <c r="G104" s="215"/>
      <c r="H104" s="215"/>
    </row>
    <row r="105" spans="2:9" ht="13.5" thickBot="1" x14ac:dyDescent="0.25">
      <c r="B105" s="66"/>
      <c r="C105" s="66" t="s">
        <v>351</v>
      </c>
      <c r="D105" s="66"/>
      <c r="E105" s="66"/>
      <c r="F105" s="66"/>
      <c r="G105" s="66"/>
      <c r="H105" s="66"/>
      <c r="I105" s="66"/>
    </row>
    <row r="106" spans="2:9" ht="13.5" thickTop="1" x14ac:dyDescent="0.2">
      <c r="C106" s="605" t="str">
        <f>Guide!$C$29</f>
        <v>For year: 2022</v>
      </c>
      <c r="I106" s="449" t="s">
        <v>463</v>
      </c>
    </row>
  </sheetData>
  <sheetProtection algorithmName="SHA-512" hashValue="EZpFVCrkCwx0Qfe+lDOWKtn9TZA3wVL44TH8avSfMFnc+GfFn+KR7nXTXPoBBBqASMcI3g0UmKwT0/gCVS0vFw==" saltValue="FfBMVAv1RmCcie2b/nb7mQ==" spinCount="100000" sheet="1" objects="1" scenarios="1"/>
  <mergeCells count="4">
    <mergeCell ref="G5:H5"/>
    <mergeCell ref="E5:E6"/>
    <mergeCell ref="F5:F6"/>
    <mergeCell ref="C103:D103"/>
  </mergeCells>
  <phoneticPr fontId="4" type="noConversion"/>
  <printOptions horizontalCentered="1"/>
  <pageMargins left="0.41" right="0.41" top="0.31" bottom="0.33" header="0.25" footer="0.26"/>
  <pageSetup scale="55" orientation="portrait" r:id="rId1"/>
  <headerFooter alignWithMargins="0">
    <oddHeader>&amp;C&amp;"Arial,Bold"Low-Income Housing Tax Credit / Tax Exempt Bond Application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pageSetUpPr fitToPage="1"/>
  </sheetPr>
  <dimension ref="B1:G38"/>
  <sheetViews>
    <sheetView zoomScaleNormal="100" workbookViewId="0">
      <selection activeCell="C13" sqref="C13"/>
    </sheetView>
  </sheetViews>
  <sheetFormatPr defaultColWidth="9" defaultRowHeight="12.75" x14ac:dyDescent="0.2"/>
  <cols>
    <col min="1" max="1" width="1.7109375" style="32" customWidth="1"/>
    <col min="2" max="2" width="36.7109375" style="32" customWidth="1"/>
    <col min="3" max="7" width="15.7109375" style="32" customWidth="1"/>
    <col min="8" max="8" width="1.7109375" style="32" customWidth="1"/>
    <col min="9" max="16384" width="9" style="32"/>
  </cols>
  <sheetData>
    <row r="1" spans="2:7" x14ac:dyDescent="0.2">
      <c r="B1" s="396">
        <f>'1'!J4</f>
        <v>0</v>
      </c>
      <c r="C1" s="35"/>
      <c r="G1" s="157">
        <f>'1'!Q4</f>
        <v>0</v>
      </c>
    </row>
    <row r="3" spans="2:7" ht="15.75" x14ac:dyDescent="0.25">
      <c r="B3" s="49" t="s">
        <v>757</v>
      </c>
      <c r="C3" s="43"/>
      <c r="D3" s="43"/>
      <c r="E3" s="43"/>
      <c r="F3" s="43"/>
      <c r="G3" s="43"/>
    </row>
    <row r="4" spans="2:7" ht="4.7" customHeight="1" x14ac:dyDescent="0.2"/>
    <row r="5" spans="2:7" x14ac:dyDescent="0.2">
      <c r="B5" s="35" t="s">
        <v>760</v>
      </c>
    </row>
    <row r="7" spans="2:7" x14ac:dyDescent="0.2">
      <c r="B7" s="50" t="s">
        <v>1479</v>
      </c>
    </row>
    <row r="9" spans="2:7" x14ac:dyDescent="0.2">
      <c r="B9" s="801" t="s">
        <v>698</v>
      </c>
      <c r="C9" s="803" t="s">
        <v>26</v>
      </c>
      <c r="D9" s="794" t="s">
        <v>28</v>
      </c>
      <c r="E9" s="791" t="s">
        <v>653</v>
      </c>
      <c r="F9" s="792"/>
      <c r="G9" s="2"/>
    </row>
    <row r="10" spans="2:7" x14ac:dyDescent="0.2">
      <c r="B10" s="802"/>
      <c r="C10" s="804"/>
      <c r="D10" s="795"/>
      <c r="E10" s="401" t="s">
        <v>27</v>
      </c>
      <c r="F10" s="401" t="s">
        <v>28</v>
      </c>
      <c r="G10" s="3" t="s">
        <v>213</v>
      </c>
    </row>
    <row r="11" spans="2:7" ht="4.7" customHeight="1" x14ac:dyDescent="0.2"/>
    <row r="12" spans="2:7" ht="18" customHeight="1" x14ac:dyDescent="0.2">
      <c r="B12" s="108" t="s">
        <v>724</v>
      </c>
      <c r="C12" s="216"/>
      <c r="D12" s="216"/>
      <c r="E12" s="216"/>
      <c r="F12" s="216"/>
      <c r="G12" s="216"/>
    </row>
    <row r="13" spans="2:7" ht="18" customHeight="1" x14ac:dyDescent="0.2">
      <c r="B13" s="109" t="s">
        <v>727</v>
      </c>
      <c r="C13" s="104"/>
      <c r="D13" s="104"/>
      <c r="E13" s="104"/>
      <c r="F13" s="104"/>
      <c r="G13" s="114">
        <f t="shared" ref="G13:G30" si="0">SUM(C13:F13)</f>
        <v>0</v>
      </c>
    </row>
    <row r="14" spans="2:7" ht="18" customHeight="1" x14ac:dyDescent="0.2">
      <c r="B14" s="109" t="s">
        <v>728</v>
      </c>
      <c r="C14" s="104"/>
      <c r="D14" s="104"/>
      <c r="E14" s="104"/>
      <c r="F14" s="104"/>
      <c r="G14" s="114">
        <f t="shared" si="0"/>
        <v>0</v>
      </c>
    </row>
    <row r="15" spans="2:7" ht="18" customHeight="1" x14ac:dyDescent="0.2">
      <c r="B15" s="108" t="s">
        <v>1285</v>
      </c>
      <c r="C15" s="347">
        <f>SUM(C13:C14)</f>
        <v>0</v>
      </c>
      <c r="D15" s="347">
        <f>SUM(D13:D14)</f>
        <v>0</v>
      </c>
      <c r="E15" s="347">
        <f>SUM(E13:E14)</f>
        <v>0</v>
      </c>
      <c r="F15" s="347">
        <f>SUM(F13:F14)</f>
        <v>0</v>
      </c>
      <c r="G15" s="114"/>
    </row>
    <row r="16" spans="2:7" ht="18" customHeight="1" x14ac:dyDescent="0.2">
      <c r="B16" s="308" t="s">
        <v>1292</v>
      </c>
      <c r="C16" s="104"/>
      <c r="D16" s="104"/>
      <c r="E16" s="104"/>
      <c r="F16" s="104"/>
      <c r="G16" s="114">
        <f t="shared" si="0"/>
        <v>0</v>
      </c>
    </row>
    <row r="17" spans="2:7" ht="18" customHeight="1" x14ac:dyDescent="0.2">
      <c r="B17" s="308" t="s">
        <v>1293</v>
      </c>
      <c r="C17" s="104"/>
      <c r="D17" s="104"/>
      <c r="E17" s="104"/>
      <c r="F17" s="104"/>
      <c r="G17" s="114">
        <f t="shared" si="0"/>
        <v>0</v>
      </c>
    </row>
    <row r="18" spans="2:7" ht="18" customHeight="1" x14ac:dyDescent="0.2">
      <c r="B18" s="266" t="s">
        <v>729</v>
      </c>
      <c r="C18" s="104"/>
      <c r="D18" s="104"/>
      <c r="E18" s="104"/>
      <c r="F18" s="104"/>
      <c r="G18" s="114">
        <f t="shared" si="0"/>
        <v>0</v>
      </c>
    </row>
    <row r="19" spans="2:7" ht="18" customHeight="1" x14ac:dyDescent="0.2">
      <c r="B19" s="108" t="s">
        <v>1358</v>
      </c>
      <c r="C19" s="347">
        <f>SUM(C16:C18)</f>
        <v>0</v>
      </c>
      <c r="D19" s="347">
        <f>SUM(D16:D18)</f>
        <v>0</v>
      </c>
      <c r="E19" s="347">
        <f>SUM(E16:E18)</f>
        <v>0</v>
      </c>
      <c r="F19" s="347">
        <f>SUM(F16:F18)</f>
        <v>0</v>
      </c>
      <c r="G19" s="114"/>
    </row>
    <row r="20" spans="2:7" ht="18" customHeight="1" x14ac:dyDescent="0.2">
      <c r="B20" s="240" t="s">
        <v>1087</v>
      </c>
      <c r="C20" s="104"/>
      <c r="D20" s="104"/>
      <c r="E20" s="104"/>
      <c r="F20" s="104"/>
      <c r="G20" s="114">
        <f>SUM(C20:F20)</f>
        <v>0</v>
      </c>
    </row>
    <row r="21" spans="2:7" ht="18" customHeight="1" x14ac:dyDescent="0.2">
      <c r="B21" s="240" t="s">
        <v>1088</v>
      </c>
      <c r="C21" s="104"/>
      <c r="D21" s="104"/>
      <c r="E21" s="104"/>
      <c r="F21" s="104"/>
      <c r="G21" s="114">
        <f>SUM(C21:F21)</f>
        <v>0</v>
      </c>
    </row>
    <row r="22" spans="2:7" ht="18" customHeight="1" x14ac:dyDescent="0.2">
      <c r="B22" s="108" t="s">
        <v>344</v>
      </c>
      <c r="C22" s="347">
        <f>SUM(C20:C21)</f>
        <v>0</v>
      </c>
      <c r="D22" s="347">
        <f>SUM(D20:D21)</f>
        <v>0</v>
      </c>
      <c r="E22" s="347">
        <f>SUM(E20:E21)</f>
        <v>0</v>
      </c>
      <c r="F22" s="347">
        <f>SUM(F20:F21)</f>
        <v>0</v>
      </c>
      <c r="G22" s="114"/>
    </row>
    <row r="23" spans="2:7" ht="18" customHeight="1" x14ac:dyDescent="0.2">
      <c r="B23" s="109" t="s">
        <v>719</v>
      </c>
      <c r="C23" s="104"/>
      <c r="D23" s="104"/>
      <c r="E23" s="104"/>
      <c r="F23" s="104"/>
      <c r="G23" s="114">
        <f t="shared" si="0"/>
        <v>0</v>
      </c>
    </row>
    <row r="24" spans="2:7" ht="18" customHeight="1" x14ac:dyDescent="0.2">
      <c r="B24" s="109" t="s">
        <v>720</v>
      </c>
      <c r="C24" s="104"/>
      <c r="D24" s="104"/>
      <c r="E24" s="104"/>
      <c r="F24" s="104"/>
      <c r="G24" s="114">
        <f t="shared" si="0"/>
        <v>0</v>
      </c>
    </row>
    <row r="25" spans="2:7" ht="18" customHeight="1" x14ac:dyDescent="0.2">
      <c r="B25" s="109" t="s">
        <v>721</v>
      </c>
      <c r="C25" s="104"/>
      <c r="D25" s="104"/>
      <c r="E25" s="104"/>
      <c r="F25" s="104"/>
      <c r="G25" s="114">
        <f t="shared" si="0"/>
        <v>0</v>
      </c>
    </row>
    <row r="26" spans="2:7" ht="18" customHeight="1" x14ac:dyDescent="0.2">
      <c r="B26" s="108" t="s">
        <v>1351</v>
      </c>
      <c r="C26" s="347">
        <f>SUM(C23:C25)</f>
        <v>0</v>
      </c>
      <c r="D26" s="347">
        <f>SUM(D23:D25)</f>
        <v>0</v>
      </c>
      <c r="E26" s="347">
        <f>SUM(E23:E25)</f>
        <v>0</v>
      </c>
      <c r="F26" s="347">
        <f>SUM(F23:F25)</f>
        <v>0</v>
      </c>
      <c r="G26" s="114"/>
    </row>
    <row r="27" spans="2:7" ht="18" customHeight="1" x14ac:dyDescent="0.2">
      <c r="B27" s="109" t="s">
        <v>731</v>
      </c>
      <c r="C27" s="104"/>
      <c r="D27" s="104"/>
      <c r="E27" s="104"/>
      <c r="F27" s="104"/>
      <c r="G27" s="114">
        <f t="shared" si="0"/>
        <v>0</v>
      </c>
    </row>
    <row r="28" spans="2:7" ht="18" customHeight="1" x14ac:dyDescent="0.2">
      <c r="B28" s="109" t="s">
        <v>725</v>
      </c>
      <c r="C28" s="104"/>
      <c r="D28" s="104"/>
      <c r="E28" s="104"/>
      <c r="F28" s="104"/>
      <c r="G28" s="114">
        <f t="shared" si="0"/>
        <v>0</v>
      </c>
    </row>
    <row r="29" spans="2:7" ht="18" customHeight="1" x14ac:dyDescent="0.2">
      <c r="B29" s="109" t="s">
        <v>730</v>
      </c>
      <c r="C29" s="104"/>
      <c r="D29" s="104"/>
      <c r="E29" s="104"/>
      <c r="F29" s="104"/>
      <c r="G29" s="114">
        <f t="shared" si="0"/>
        <v>0</v>
      </c>
    </row>
    <row r="30" spans="2:7" ht="18" customHeight="1" x14ac:dyDescent="0.2">
      <c r="B30" s="109" t="s">
        <v>726</v>
      </c>
      <c r="C30" s="104"/>
      <c r="D30" s="104"/>
      <c r="E30" s="104"/>
      <c r="F30" s="104"/>
      <c r="G30" s="114">
        <f t="shared" si="0"/>
        <v>0</v>
      </c>
    </row>
    <row r="31" spans="2:7" ht="18" customHeight="1" x14ac:dyDescent="0.2">
      <c r="C31" s="206">
        <f>C15+C19+C22+C26+SUM(C27:C30)</f>
        <v>0</v>
      </c>
      <c r="D31" s="206">
        <f t="shared" ref="D31:F31" si="1">D15+D19+D22+D26+SUM(D27:D30)</f>
        <v>0</v>
      </c>
      <c r="E31" s="206">
        <f t="shared" si="1"/>
        <v>0</v>
      </c>
      <c r="F31" s="206">
        <f t="shared" si="1"/>
        <v>0</v>
      </c>
      <c r="G31" s="206">
        <f>SUM(C31:F31)</f>
        <v>0</v>
      </c>
    </row>
    <row r="33" spans="2:7" x14ac:dyDescent="0.2">
      <c r="B33" s="50" t="s">
        <v>1287</v>
      </c>
      <c r="C33" s="751"/>
      <c r="D33" s="752"/>
      <c r="E33" s="752"/>
      <c r="F33" s="752"/>
      <c r="G33" s="753"/>
    </row>
    <row r="34" spans="2:7" x14ac:dyDescent="0.2">
      <c r="B34" s="50" t="s">
        <v>1286</v>
      </c>
      <c r="C34" s="798"/>
      <c r="D34" s="799"/>
      <c r="E34" s="799"/>
      <c r="F34" s="799"/>
      <c r="G34" s="800"/>
    </row>
    <row r="37" spans="2:7" ht="13.5" thickBot="1" x14ac:dyDescent="0.25">
      <c r="B37" s="66"/>
      <c r="C37" s="66"/>
      <c r="D37" s="66"/>
      <c r="E37" s="66"/>
      <c r="F37" s="66"/>
      <c r="G37" s="66"/>
    </row>
    <row r="38" spans="2:7" ht="13.5" thickTop="1" x14ac:dyDescent="0.2">
      <c r="B38" s="605" t="str">
        <f>Guide!$C$29</f>
        <v>For year: 2022</v>
      </c>
      <c r="G38" s="73" t="s">
        <v>1480</v>
      </c>
    </row>
  </sheetData>
  <sheetProtection algorithmName="SHA-512" hashValue="oIG8hELFTZ/1ur+e3DMkEOAMK22YvLpjhfvqjsCMCT43Dz78GcT9dVofqlji2FJjFE8bs+u4/8Dfslqe09m9ig==" saltValue="yanisemPbm6jrBGre/2X0A==" spinCount="100000" sheet="1" objects="1" scenarios="1"/>
  <mergeCells count="6">
    <mergeCell ref="C34:G34"/>
    <mergeCell ref="B9:B10"/>
    <mergeCell ref="C9:C10"/>
    <mergeCell ref="D9:D10"/>
    <mergeCell ref="E9:F9"/>
    <mergeCell ref="C33:G33"/>
  </mergeCells>
  <printOptions horizontalCentered="1"/>
  <pageMargins left="0.7" right="0.7" top="0.75" bottom="0.75" header="0.3" footer="0.3"/>
  <pageSetup scale="77" orientation="portrait" r:id="rId1"/>
  <headerFooter>
    <oddHeader>&amp;C&amp;"Arial,Bold"Low-Income Housing Tax Credit / Tax Exempt Bond Application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B1:J56"/>
  <sheetViews>
    <sheetView zoomScaleNormal="100" workbookViewId="0">
      <selection activeCell="C13" sqref="C13"/>
    </sheetView>
  </sheetViews>
  <sheetFormatPr defaultColWidth="9" defaultRowHeight="12.75" x14ac:dyDescent="0.2"/>
  <cols>
    <col min="1" max="1" width="1.7109375" style="32" customWidth="1"/>
    <col min="2" max="2" width="36.7109375" style="32" customWidth="1"/>
    <col min="3" max="7" width="15.7109375" style="32" customWidth="1"/>
    <col min="8" max="8" width="1.7109375" style="32" customWidth="1"/>
    <col min="9" max="16384" width="9" style="32"/>
  </cols>
  <sheetData>
    <row r="1" spans="2:10" x14ac:dyDescent="0.2">
      <c r="B1" s="156">
        <f>'1'!J4</f>
        <v>0</v>
      </c>
      <c r="C1" s="35"/>
      <c r="G1" s="157">
        <f>'1'!Q4</f>
        <v>0</v>
      </c>
    </row>
    <row r="3" spans="2:10" ht="15.75" x14ac:dyDescent="0.25">
      <c r="B3" s="49" t="s">
        <v>757</v>
      </c>
      <c r="C3" s="43"/>
      <c r="D3" s="43"/>
      <c r="E3" s="43"/>
      <c r="F3" s="43"/>
      <c r="G3" s="43"/>
    </row>
    <row r="4" spans="2:10" ht="4.7" customHeight="1" x14ac:dyDescent="0.2"/>
    <row r="5" spans="2:10" x14ac:dyDescent="0.2">
      <c r="B5" s="35" t="s">
        <v>686</v>
      </c>
    </row>
    <row r="7" spans="2:10" x14ac:dyDescent="0.2">
      <c r="B7" s="50" t="s">
        <v>722</v>
      </c>
    </row>
    <row r="8" spans="2:10" x14ac:dyDescent="0.2">
      <c r="B8" s="50" t="s">
        <v>1466</v>
      </c>
    </row>
    <row r="10" spans="2:10" x14ac:dyDescent="0.2">
      <c r="B10" s="801" t="s">
        <v>687</v>
      </c>
      <c r="C10" s="803" t="s">
        <v>26</v>
      </c>
      <c r="D10" s="794" t="s">
        <v>28</v>
      </c>
      <c r="E10" s="791" t="s">
        <v>653</v>
      </c>
      <c r="F10" s="792"/>
      <c r="G10" s="2"/>
    </row>
    <row r="11" spans="2:10" x14ac:dyDescent="0.2">
      <c r="B11" s="802"/>
      <c r="C11" s="804"/>
      <c r="D11" s="795"/>
      <c r="E11" s="205" t="s">
        <v>27</v>
      </c>
      <c r="F11" s="205" t="s">
        <v>28</v>
      </c>
      <c r="G11" s="3" t="s">
        <v>213</v>
      </c>
    </row>
    <row r="12" spans="2:10" ht="4.7" customHeight="1" x14ac:dyDescent="0.2"/>
    <row r="13" spans="2:10" ht="18" customHeight="1" x14ac:dyDescent="0.2">
      <c r="B13" s="121" t="s">
        <v>734</v>
      </c>
      <c r="C13" s="104"/>
      <c r="D13" s="104"/>
      <c r="E13" s="104"/>
      <c r="F13" s="104"/>
      <c r="G13" s="114">
        <f>SUM(C13:F13)</f>
        <v>0</v>
      </c>
      <c r="J13" s="50"/>
    </row>
    <row r="14" spans="2:10" ht="18" customHeight="1" x14ac:dyDescent="0.2">
      <c r="B14" s="121" t="s">
        <v>735</v>
      </c>
      <c r="C14" s="104"/>
      <c r="D14" s="104"/>
      <c r="E14" s="104"/>
      <c r="F14" s="104"/>
      <c r="G14" s="114">
        <f t="shared" ref="G14:G48" si="0">SUM(C14:F14)</f>
        <v>0</v>
      </c>
      <c r="J14" s="50"/>
    </row>
    <row r="15" spans="2:10" ht="18" customHeight="1" x14ac:dyDescent="0.2">
      <c r="B15" s="121" t="s">
        <v>733</v>
      </c>
      <c r="C15" s="104"/>
      <c r="D15" s="104"/>
      <c r="E15" s="104"/>
      <c r="F15" s="104"/>
      <c r="G15" s="114">
        <f t="shared" si="0"/>
        <v>0</v>
      </c>
      <c r="J15" s="50"/>
    </row>
    <row r="16" spans="2:10" ht="18" customHeight="1" x14ac:dyDescent="0.2">
      <c r="B16" s="121" t="s">
        <v>692</v>
      </c>
      <c r="C16" s="104"/>
      <c r="D16" s="104"/>
      <c r="E16" s="104"/>
      <c r="F16" s="104"/>
      <c r="G16" s="114">
        <f t="shared" si="0"/>
        <v>0</v>
      </c>
      <c r="J16" s="50"/>
    </row>
    <row r="17" spans="2:10" ht="18" customHeight="1" x14ac:dyDescent="0.2">
      <c r="B17" s="121" t="s">
        <v>695</v>
      </c>
      <c r="C17" s="104"/>
      <c r="D17" s="104"/>
      <c r="E17" s="104"/>
      <c r="F17" s="104"/>
      <c r="G17" s="114">
        <f t="shared" si="0"/>
        <v>0</v>
      </c>
      <c r="J17" s="50"/>
    </row>
    <row r="18" spans="2:10" ht="18" customHeight="1" x14ac:dyDescent="0.2">
      <c r="B18" s="121" t="s">
        <v>693</v>
      </c>
      <c r="C18" s="104"/>
      <c r="D18" s="104"/>
      <c r="E18" s="104"/>
      <c r="F18" s="104"/>
      <c r="G18" s="114">
        <f t="shared" si="0"/>
        <v>0</v>
      </c>
      <c r="J18" s="50"/>
    </row>
    <row r="19" spans="2:10" ht="18" customHeight="1" x14ac:dyDescent="0.2">
      <c r="B19" s="121" t="s">
        <v>689</v>
      </c>
      <c r="C19" s="104"/>
      <c r="D19" s="104"/>
      <c r="E19" s="104"/>
      <c r="F19" s="104"/>
      <c r="G19" s="114">
        <f t="shared" si="0"/>
        <v>0</v>
      </c>
      <c r="J19" s="50"/>
    </row>
    <row r="20" spans="2:10" ht="18" customHeight="1" x14ac:dyDescent="0.2">
      <c r="B20" s="122" t="s">
        <v>739</v>
      </c>
      <c r="C20" s="104"/>
      <c r="D20" s="104"/>
      <c r="E20" s="104"/>
      <c r="F20" s="104"/>
      <c r="G20" s="114">
        <f t="shared" si="0"/>
        <v>0</v>
      </c>
      <c r="J20" s="50"/>
    </row>
    <row r="21" spans="2:10" ht="18" customHeight="1" x14ac:dyDescent="0.2">
      <c r="B21" s="121" t="s">
        <v>736</v>
      </c>
      <c r="C21" s="104"/>
      <c r="D21" s="104"/>
      <c r="E21" s="104"/>
      <c r="F21" s="104"/>
      <c r="G21" s="114">
        <f t="shared" si="0"/>
        <v>0</v>
      </c>
      <c r="J21" s="50"/>
    </row>
    <row r="22" spans="2:10" ht="18" customHeight="1" x14ac:dyDescent="0.2">
      <c r="B22" s="121" t="s">
        <v>738</v>
      </c>
      <c r="C22" s="104"/>
      <c r="D22" s="104"/>
      <c r="E22" s="104"/>
      <c r="F22" s="104"/>
      <c r="G22" s="114">
        <f t="shared" si="0"/>
        <v>0</v>
      </c>
      <c r="J22" s="50"/>
    </row>
    <row r="23" spans="2:10" ht="18" customHeight="1" x14ac:dyDescent="0.2">
      <c r="B23" s="121" t="s">
        <v>694</v>
      </c>
      <c r="C23" s="104"/>
      <c r="D23" s="104"/>
      <c r="E23" s="104"/>
      <c r="F23" s="104"/>
      <c r="G23" s="114">
        <f t="shared" si="0"/>
        <v>0</v>
      </c>
      <c r="I23" s="50"/>
      <c r="J23" s="50"/>
    </row>
    <row r="24" spans="2:10" ht="18" customHeight="1" x14ac:dyDescent="0.2">
      <c r="B24" s="121" t="s">
        <v>688</v>
      </c>
      <c r="C24" s="104"/>
      <c r="D24" s="104"/>
      <c r="E24" s="104"/>
      <c r="F24" s="104"/>
      <c r="G24" s="114">
        <f t="shared" si="0"/>
        <v>0</v>
      </c>
      <c r="J24" s="50"/>
    </row>
    <row r="25" spans="2:10" ht="18" customHeight="1" x14ac:dyDescent="0.2">
      <c r="B25" s="121" t="s">
        <v>700</v>
      </c>
      <c r="C25" s="104"/>
      <c r="D25" s="104"/>
      <c r="E25" s="104"/>
      <c r="F25" s="104"/>
      <c r="G25" s="114">
        <f t="shared" si="0"/>
        <v>0</v>
      </c>
      <c r="J25" s="50"/>
    </row>
    <row r="26" spans="2:10" ht="18" customHeight="1" x14ac:dyDescent="0.2">
      <c r="B26" s="121" t="s">
        <v>690</v>
      </c>
      <c r="C26" s="104"/>
      <c r="D26" s="104"/>
      <c r="E26" s="104"/>
      <c r="F26" s="104"/>
      <c r="G26" s="114">
        <f t="shared" si="0"/>
        <v>0</v>
      </c>
      <c r="J26" s="50"/>
    </row>
    <row r="27" spans="2:10" ht="18" customHeight="1" x14ac:dyDescent="0.2">
      <c r="B27" s="121" t="s">
        <v>696</v>
      </c>
      <c r="C27" s="104"/>
      <c r="D27" s="104"/>
      <c r="E27" s="104"/>
      <c r="F27" s="104"/>
      <c r="G27" s="114">
        <f t="shared" si="0"/>
        <v>0</v>
      </c>
      <c r="J27" s="50"/>
    </row>
    <row r="28" spans="2:10" ht="18" customHeight="1" x14ac:dyDescent="0.2">
      <c r="B28" s="121" t="s">
        <v>737</v>
      </c>
      <c r="C28" s="104"/>
      <c r="D28" s="104"/>
      <c r="E28" s="104"/>
      <c r="F28" s="104"/>
      <c r="G28" s="114">
        <f t="shared" si="0"/>
        <v>0</v>
      </c>
      <c r="J28" s="50"/>
    </row>
    <row r="29" spans="2:10" ht="18" customHeight="1" x14ac:dyDescent="0.2">
      <c r="B29" s="121" t="s">
        <v>691</v>
      </c>
      <c r="C29" s="104"/>
      <c r="D29" s="104"/>
      <c r="E29" s="104"/>
      <c r="F29" s="104"/>
      <c r="G29" s="114">
        <f t="shared" si="0"/>
        <v>0</v>
      </c>
      <c r="J29" s="50"/>
    </row>
    <row r="30" spans="2:10" ht="18" customHeight="1" x14ac:dyDescent="0.2">
      <c r="B30" s="121" t="s">
        <v>697</v>
      </c>
      <c r="C30" s="104"/>
      <c r="D30" s="104"/>
      <c r="E30" s="104"/>
      <c r="F30" s="104"/>
      <c r="G30" s="114">
        <f t="shared" si="0"/>
        <v>0</v>
      </c>
      <c r="J30" s="50"/>
    </row>
    <row r="31" spans="2:10" ht="18" customHeight="1" x14ac:dyDescent="0.2">
      <c r="B31" s="121" t="s">
        <v>749</v>
      </c>
      <c r="C31" s="104"/>
      <c r="D31" s="104"/>
      <c r="E31" s="104"/>
      <c r="F31" s="104"/>
      <c r="G31" s="114">
        <f t="shared" si="0"/>
        <v>0</v>
      </c>
      <c r="J31" s="50"/>
    </row>
    <row r="32" spans="2:10" ht="18" customHeight="1" x14ac:dyDescent="0.2">
      <c r="B32" s="121" t="s">
        <v>751</v>
      </c>
      <c r="C32" s="104"/>
      <c r="D32" s="104"/>
      <c r="E32" s="104"/>
      <c r="F32" s="104"/>
      <c r="G32" s="114">
        <f t="shared" si="0"/>
        <v>0</v>
      </c>
      <c r="J32" s="50"/>
    </row>
    <row r="33" spans="2:10" ht="18" customHeight="1" x14ac:dyDescent="0.2">
      <c r="B33" s="121" t="s">
        <v>750</v>
      </c>
      <c r="C33" s="104"/>
      <c r="D33" s="104"/>
      <c r="E33" s="104"/>
      <c r="F33" s="104"/>
      <c r="G33" s="114">
        <f t="shared" si="0"/>
        <v>0</v>
      </c>
      <c r="J33" s="50"/>
    </row>
    <row r="34" spans="2:10" ht="18" customHeight="1" x14ac:dyDescent="0.2">
      <c r="B34" s="121" t="s">
        <v>732</v>
      </c>
      <c r="C34" s="104"/>
      <c r="D34" s="104"/>
      <c r="E34" s="104"/>
      <c r="F34" s="104"/>
      <c r="G34" s="114">
        <f t="shared" si="0"/>
        <v>0</v>
      </c>
      <c r="J34" s="50"/>
    </row>
    <row r="35" spans="2:10" ht="18" customHeight="1" x14ac:dyDescent="0.2">
      <c r="B35" s="110"/>
      <c r="C35" s="104"/>
      <c r="D35" s="104"/>
      <c r="E35" s="104"/>
      <c r="F35" s="104"/>
      <c r="G35" s="114">
        <f t="shared" si="0"/>
        <v>0</v>
      </c>
      <c r="J35" s="50"/>
    </row>
    <row r="36" spans="2:10" ht="18" customHeight="1" x14ac:dyDescent="0.2">
      <c r="B36" s="110"/>
      <c r="C36" s="104"/>
      <c r="D36" s="104"/>
      <c r="E36" s="104"/>
      <c r="F36" s="104"/>
      <c r="G36" s="114">
        <f t="shared" si="0"/>
        <v>0</v>
      </c>
    </row>
    <row r="37" spans="2:10" ht="18" customHeight="1" x14ac:dyDescent="0.2">
      <c r="B37" s="110"/>
      <c r="C37" s="104"/>
      <c r="D37" s="104"/>
      <c r="E37" s="104"/>
      <c r="F37" s="104"/>
      <c r="G37" s="114">
        <f t="shared" si="0"/>
        <v>0</v>
      </c>
    </row>
    <row r="38" spans="2:10" ht="18" customHeight="1" x14ac:dyDescent="0.2">
      <c r="B38" s="110"/>
      <c r="C38" s="104"/>
      <c r="D38" s="104"/>
      <c r="E38" s="104"/>
      <c r="F38" s="104"/>
      <c r="G38" s="114">
        <f t="shared" si="0"/>
        <v>0</v>
      </c>
    </row>
    <row r="39" spans="2:10" ht="18" customHeight="1" x14ac:dyDescent="0.2">
      <c r="B39" s="110"/>
      <c r="C39" s="104"/>
      <c r="D39" s="104"/>
      <c r="E39" s="104"/>
      <c r="F39" s="104"/>
      <c r="G39" s="114">
        <f t="shared" si="0"/>
        <v>0</v>
      </c>
    </row>
    <row r="40" spans="2:10" ht="18" customHeight="1" x14ac:dyDescent="0.2">
      <c r="B40" s="110"/>
      <c r="C40" s="104"/>
      <c r="D40" s="104"/>
      <c r="E40" s="104"/>
      <c r="F40" s="104"/>
      <c r="G40" s="114">
        <f t="shared" si="0"/>
        <v>0</v>
      </c>
    </row>
    <row r="41" spans="2:10" ht="18" customHeight="1" x14ac:dyDescent="0.2">
      <c r="B41" s="110"/>
      <c r="C41" s="104"/>
      <c r="D41" s="104"/>
      <c r="E41" s="104"/>
      <c r="F41" s="104"/>
      <c r="G41" s="114">
        <f t="shared" si="0"/>
        <v>0</v>
      </c>
    </row>
    <row r="42" spans="2:10" ht="18" customHeight="1" x14ac:dyDescent="0.2">
      <c r="B42" s="110"/>
      <c r="C42" s="104"/>
      <c r="D42" s="104"/>
      <c r="E42" s="104"/>
      <c r="F42" s="104"/>
      <c r="G42" s="114">
        <f t="shared" si="0"/>
        <v>0</v>
      </c>
    </row>
    <row r="43" spans="2:10" ht="18" customHeight="1" x14ac:dyDescent="0.2">
      <c r="B43" s="110"/>
      <c r="C43" s="104"/>
      <c r="D43" s="104"/>
      <c r="E43" s="104"/>
      <c r="F43" s="104"/>
      <c r="G43" s="114">
        <f t="shared" si="0"/>
        <v>0</v>
      </c>
    </row>
    <row r="44" spans="2:10" ht="18" customHeight="1" x14ac:dyDescent="0.2">
      <c r="B44" s="110"/>
      <c r="C44" s="104"/>
      <c r="D44" s="104"/>
      <c r="E44" s="104"/>
      <c r="F44" s="104"/>
      <c r="G44" s="114">
        <f t="shared" si="0"/>
        <v>0</v>
      </c>
    </row>
    <row r="45" spans="2:10" ht="18" customHeight="1" x14ac:dyDescent="0.2">
      <c r="B45" s="110"/>
      <c r="C45" s="104"/>
      <c r="D45" s="104"/>
      <c r="E45" s="104"/>
      <c r="F45" s="104"/>
      <c r="G45" s="114">
        <f t="shared" si="0"/>
        <v>0</v>
      </c>
    </row>
    <row r="46" spans="2:10" ht="18" customHeight="1" x14ac:dyDescent="0.2">
      <c r="B46" s="110"/>
      <c r="C46" s="104"/>
      <c r="D46" s="104"/>
      <c r="E46" s="104"/>
      <c r="F46" s="104"/>
      <c r="G46" s="114">
        <f t="shared" si="0"/>
        <v>0</v>
      </c>
    </row>
    <row r="47" spans="2:10" ht="18" customHeight="1" x14ac:dyDescent="0.2">
      <c r="B47" s="110"/>
      <c r="C47" s="104"/>
      <c r="D47" s="104"/>
      <c r="E47" s="104"/>
      <c r="F47" s="104"/>
      <c r="G47" s="114">
        <f t="shared" si="0"/>
        <v>0</v>
      </c>
    </row>
    <row r="48" spans="2:10" ht="18" customHeight="1" x14ac:dyDescent="0.2">
      <c r="B48" s="110"/>
      <c r="C48" s="104"/>
      <c r="D48" s="104"/>
      <c r="E48" s="104"/>
      <c r="F48" s="104"/>
      <c r="G48" s="114">
        <f t="shared" si="0"/>
        <v>0</v>
      </c>
    </row>
    <row r="49" spans="2:7" ht="18" customHeight="1" x14ac:dyDescent="0.2">
      <c r="C49" s="206">
        <f>SUM(C13:C48)</f>
        <v>0</v>
      </c>
      <c r="D49" s="206">
        <f>SUM(D13:D48)</f>
        <v>0</v>
      </c>
      <c r="E49" s="206">
        <f>SUM(E13:E48)</f>
        <v>0</v>
      </c>
      <c r="F49" s="206">
        <f>SUM(F13:F48)</f>
        <v>0</v>
      </c>
      <c r="G49" s="206">
        <f>SUM(C49:F49)</f>
        <v>0</v>
      </c>
    </row>
    <row r="55" spans="2:7" ht="13.5" thickBot="1" x14ac:dyDescent="0.25">
      <c r="B55" s="66"/>
      <c r="C55" s="66"/>
      <c r="D55" s="66"/>
      <c r="E55" s="66"/>
      <c r="F55" s="66"/>
      <c r="G55" s="66"/>
    </row>
    <row r="56" spans="2:7" ht="13.5" thickTop="1" x14ac:dyDescent="0.2">
      <c r="B56" s="605" t="str">
        <f>Guide!$C$29</f>
        <v>For year: 2022</v>
      </c>
      <c r="G56" s="73" t="s">
        <v>1467</v>
      </c>
    </row>
  </sheetData>
  <sheetProtection algorithmName="SHA-512" hashValue="Bj0WyLRokxdyHGcgtc6ZI9lqk9nP9imROKjYDGRS4/chwWMxW4ZuToB/7WrS9pQ70CkN25uqx5H2PrhTPHK3pA==" saltValue="ygoukfccNWjAtVGCM2T4EQ==" spinCount="100000" sheet="1" objects="1" scenarios="1"/>
  <mergeCells count="4">
    <mergeCell ref="B10:B11"/>
    <mergeCell ref="C10:C11"/>
    <mergeCell ref="D10:D11"/>
    <mergeCell ref="E10:F10"/>
  </mergeCells>
  <printOptions horizontalCentered="1"/>
  <pageMargins left="0.7" right="0.7" top="0.75" bottom="0.75" header="0.3" footer="0.3"/>
  <pageSetup scale="77" orientation="portrait" r:id="rId1"/>
  <headerFooter>
    <oddHeader>&amp;C&amp;"Arial,Bold"Low-Income Housing Tax Credit / Tax Exempt Bond Application</oddHeader>
  </headerFooter>
  <colBreaks count="1" manualBreakCount="1">
    <brk id="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P68"/>
  <sheetViews>
    <sheetView zoomScaleNormal="100" workbookViewId="0">
      <selection activeCell="C5" sqref="C5"/>
    </sheetView>
  </sheetViews>
  <sheetFormatPr defaultColWidth="9" defaultRowHeight="12.75" x14ac:dyDescent="0.2"/>
  <cols>
    <col min="1" max="1" width="1.7109375" style="32" customWidth="1"/>
    <col min="2" max="2" width="3.7109375" style="32" customWidth="1"/>
    <col min="3" max="3" width="4.42578125" style="32" customWidth="1"/>
    <col min="4" max="6" width="9" style="32"/>
    <col min="7" max="7" width="15.5703125" style="32" customWidth="1"/>
    <col min="8" max="8" width="5" style="32" customWidth="1"/>
    <col min="9" max="9" width="4.140625" style="32" customWidth="1"/>
    <col min="10" max="10" width="6.7109375" style="32" customWidth="1"/>
    <col min="11" max="11" width="9" style="32"/>
    <col min="12" max="12" width="10.5703125" style="32" customWidth="1"/>
    <col min="13" max="13" width="9" style="32"/>
    <col min="14" max="14" width="20.42578125" style="32" customWidth="1"/>
    <col min="15" max="15" width="1.7109375" style="32" customWidth="1"/>
    <col min="16" max="16384" width="9" style="32"/>
  </cols>
  <sheetData>
    <row r="1" spans="2:14" x14ac:dyDescent="0.2">
      <c r="B1" s="396">
        <f>'1'!J4</f>
        <v>0</v>
      </c>
      <c r="G1" s="35"/>
      <c r="N1" s="157">
        <f>'1'!Q4</f>
        <v>0</v>
      </c>
    </row>
    <row r="3" spans="2:14" ht="15.75" x14ac:dyDescent="0.25">
      <c r="B3" s="49" t="s">
        <v>477</v>
      </c>
      <c r="C3" s="43"/>
      <c r="D3" s="43"/>
      <c r="E3" s="43"/>
      <c r="F3" s="43"/>
      <c r="G3" s="43"/>
      <c r="H3" s="43"/>
      <c r="I3" s="43"/>
      <c r="J3" s="43"/>
      <c r="K3" s="43"/>
      <c r="L3" s="43"/>
      <c r="M3" s="43"/>
      <c r="N3" s="43"/>
    </row>
    <row r="5" spans="2:14" x14ac:dyDescent="0.2">
      <c r="C5" s="388"/>
      <c r="D5" s="32" t="s">
        <v>356</v>
      </c>
      <c r="H5" s="388"/>
      <c r="I5" s="50" t="s">
        <v>1409</v>
      </c>
    </row>
    <row r="6" spans="2:14" ht="4.7" customHeight="1" x14ac:dyDescent="0.2"/>
    <row r="7" spans="2:14" x14ac:dyDescent="0.2">
      <c r="C7" s="388"/>
      <c r="D7" s="32" t="s">
        <v>357</v>
      </c>
      <c r="J7" s="388"/>
      <c r="K7" s="32" t="s">
        <v>352</v>
      </c>
    </row>
    <row r="8" spans="2:14" ht="4.7" customHeight="1" x14ac:dyDescent="0.2"/>
    <row r="9" spans="2:14" x14ac:dyDescent="0.2">
      <c r="C9" s="388"/>
      <c r="D9" s="50" t="s">
        <v>1437</v>
      </c>
      <c r="J9" s="388"/>
      <c r="K9" s="32" t="s">
        <v>353</v>
      </c>
    </row>
    <row r="10" spans="2:14" ht="4.7" customHeight="1" x14ac:dyDescent="0.2"/>
    <row r="11" spans="2:14" x14ac:dyDescent="0.2">
      <c r="C11" s="388"/>
      <c r="D11" s="32" t="s">
        <v>358</v>
      </c>
      <c r="J11" s="388"/>
      <c r="K11" s="32" t="s">
        <v>354</v>
      </c>
    </row>
    <row r="12" spans="2:14" ht="4.7" customHeight="1" x14ac:dyDescent="0.2"/>
    <row r="13" spans="2:14" x14ac:dyDescent="0.2">
      <c r="J13" s="388"/>
      <c r="K13" s="32" t="s">
        <v>355</v>
      </c>
    </row>
    <row r="14" spans="2:14" ht="4.7" customHeight="1" x14ac:dyDescent="0.2"/>
    <row r="15" spans="2:14" x14ac:dyDescent="0.2">
      <c r="J15" s="388"/>
      <c r="K15" s="32" t="s">
        <v>626</v>
      </c>
    </row>
    <row r="17" spans="2:16" ht="15.75" x14ac:dyDescent="0.25">
      <c r="B17" s="757" t="s">
        <v>1468</v>
      </c>
      <c r="C17" s="757"/>
      <c r="D17" s="757"/>
      <c r="E17" s="757"/>
      <c r="F17" s="757"/>
      <c r="G17" s="757"/>
      <c r="H17" s="757"/>
      <c r="I17" s="757"/>
      <c r="J17" s="757"/>
      <c r="K17" s="757"/>
      <c r="L17" s="757"/>
      <c r="M17" s="757"/>
      <c r="N17" s="757"/>
    </row>
    <row r="18" spans="2:16" ht="5.25" customHeight="1" x14ac:dyDescent="0.2">
      <c r="B18" s="86"/>
      <c r="C18" s="86"/>
      <c r="D18" s="86"/>
      <c r="E18" s="86"/>
      <c r="F18" s="86"/>
      <c r="G18" s="86"/>
      <c r="H18" s="86"/>
      <c r="I18" s="86"/>
      <c r="J18" s="86"/>
      <c r="K18" s="86"/>
      <c r="L18" s="86"/>
      <c r="M18" s="86"/>
      <c r="N18" s="86"/>
      <c r="O18" s="86"/>
    </row>
    <row r="19" spans="2:16" x14ac:dyDescent="0.2">
      <c r="B19" s="775" t="s">
        <v>827</v>
      </c>
      <c r="C19" s="775"/>
      <c r="D19" s="775"/>
      <c r="E19" s="775"/>
      <c r="F19" s="813"/>
      <c r="G19" s="810"/>
      <c r="H19" s="811"/>
      <c r="I19" s="811"/>
      <c r="J19" s="811"/>
      <c r="K19" s="812"/>
    </row>
    <row r="20" spans="2:16" x14ac:dyDescent="0.2">
      <c r="B20" s="86"/>
      <c r="C20" s="86"/>
      <c r="D20" s="92"/>
      <c r="E20" s="86"/>
      <c r="F20" s="86"/>
      <c r="G20" s="86"/>
      <c r="H20" s="86"/>
      <c r="I20" s="86"/>
      <c r="J20" s="86"/>
      <c r="K20" s="92"/>
      <c r="L20" s="92"/>
      <c r="M20" s="86"/>
      <c r="N20" s="86"/>
      <c r="O20" s="86"/>
    </row>
    <row r="21" spans="2:16" x14ac:dyDescent="0.2">
      <c r="B21" s="439" t="s">
        <v>825</v>
      </c>
      <c r="C21" s="439"/>
      <c r="E21" s="590"/>
      <c r="F21" s="805" t="s">
        <v>826</v>
      </c>
      <c r="G21" s="806"/>
      <c r="H21" s="807"/>
      <c r="I21" s="807"/>
      <c r="J21" s="807"/>
      <c r="K21" s="92"/>
      <c r="L21" s="64"/>
      <c r="M21" s="173" t="s">
        <v>838</v>
      </c>
      <c r="N21" s="603"/>
      <c r="O21" s="602"/>
      <c r="P21" s="602"/>
    </row>
    <row r="22" spans="2:16" ht="5.25" customHeight="1" x14ac:dyDescent="0.2">
      <c r="B22" s="86"/>
      <c r="C22" s="86"/>
      <c r="D22" s="86"/>
      <c r="E22" s="86"/>
      <c r="F22" s="86"/>
      <c r="G22" s="86"/>
      <c r="H22" s="86"/>
      <c r="I22" s="86"/>
      <c r="J22" s="86"/>
      <c r="K22" s="86"/>
      <c r="L22" s="86"/>
      <c r="M22" s="86"/>
      <c r="N22" s="86"/>
      <c r="O22" s="86"/>
    </row>
    <row r="23" spans="2:16" ht="15.75" x14ac:dyDescent="0.25">
      <c r="B23" s="49" t="s">
        <v>590</v>
      </c>
      <c r="C23" s="43"/>
      <c r="D23" s="43"/>
      <c r="E23" s="43"/>
      <c r="F23" s="43"/>
      <c r="G23" s="43"/>
      <c r="H23" s="43"/>
      <c r="I23" s="43"/>
      <c r="J23" s="43"/>
      <c r="K23" s="43"/>
      <c r="L23" s="43"/>
      <c r="M23" s="43"/>
      <c r="N23" s="43"/>
    </row>
    <row r="25" spans="2:16" x14ac:dyDescent="0.2">
      <c r="B25" s="32" t="s">
        <v>18</v>
      </c>
    </row>
    <row r="26" spans="2:16" ht="4.7" customHeight="1" x14ac:dyDescent="0.2"/>
    <row r="27" spans="2:16" x14ac:dyDescent="0.2">
      <c r="C27" s="444"/>
      <c r="D27" s="32" t="s">
        <v>591</v>
      </c>
      <c r="F27" s="36"/>
      <c r="G27" s="92"/>
      <c r="H27" s="92"/>
      <c r="I27" s="92"/>
      <c r="J27" s="92"/>
      <c r="K27" s="92"/>
      <c r="L27" s="36"/>
    </row>
    <row r="28" spans="2:16" ht="4.7" customHeight="1" x14ac:dyDescent="0.2"/>
    <row r="29" spans="2:16" x14ac:dyDescent="0.2">
      <c r="C29" s="5"/>
      <c r="D29" s="32" t="s">
        <v>592</v>
      </c>
      <c r="F29" s="36"/>
      <c r="G29" s="92"/>
      <c r="H29" s="92"/>
      <c r="I29" s="92"/>
      <c r="J29" s="92"/>
      <c r="K29" s="92"/>
      <c r="L29" s="36"/>
      <c r="M29" s="92"/>
      <c r="N29" s="92"/>
    </row>
    <row r="30" spans="2:16" ht="4.7" customHeight="1" x14ac:dyDescent="0.2"/>
    <row r="31" spans="2:16" x14ac:dyDescent="0.2">
      <c r="C31" s="444"/>
      <c r="D31" s="32" t="s">
        <v>594</v>
      </c>
      <c r="F31" s="36"/>
      <c r="G31" s="92"/>
      <c r="H31" s="92"/>
      <c r="I31" s="92"/>
      <c r="J31" s="92"/>
      <c r="K31" s="92"/>
      <c r="L31" s="36"/>
      <c r="M31" s="92"/>
      <c r="N31" s="92"/>
    </row>
    <row r="32" spans="2:16" ht="4.7" customHeight="1" x14ac:dyDescent="0.2"/>
    <row r="33" spans="1:14" x14ac:dyDescent="0.2">
      <c r="C33" s="5"/>
      <c r="D33" s="32" t="s">
        <v>593</v>
      </c>
      <c r="H33" s="733"/>
      <c r="I33" s="733"/>
      <c r="J33" s="733"/>
      <c r="K33" s="733"/>
      <c r="L33" s="733"/>
      <c r="M33" s="733"/>
      <c r="N33" s="733"/>
    </row>
    <row r="34" spans="1:14" x14ac:dyDescent="0.2">
      <c r="C34" s="36"/>
      <c r="H34" s="733"/>
      <c r="I34" s="733"/>
      <c r="J34" s="733"/>
      <c r="K34" s="733"/>
      <c r="L34" s="733"/>
      <c r="M34" s="733"/>
      <c r="N34" s="733"/>
    </row>
    <row r="35" spans="1:14" ht="4.7" customHeight="1" x14ac:dyDescent="0.2"/>
    <row r="36" spans="1:14" x14ac:dyDescent="0.2">
      <c r="B36" s="32" t="s">
        <v>597</v>
      </c>
      <c r="I36" s="179" t="s">
        <v>1162</v>
      </c>
      <c r="J36" s="588"/>
      <c r="K36" s="92"/>
      <c r="L36" s="36"/>
    </row>
    <row r="37" spans="1:14" ht="4.5" customHeight="1" x14ac:dyDescent="0.2">
      <c r="J37" s="36"/>
      <c r="K37" s="92"/>
    </row>
    <row r="38" spans="1:14" x14ac:dyDescent="0.2">
      <c r="B38" s="35" t="s">
        <v>595</v>
      </c>
      <c r="I38" s="179" t="s">
        <v>1162</v>
      </c>
      <c r="J38" s="588"/>
      <c r="K38" s="92"/>
      <c r="L38" s="36"/>
      <c r="M38" s="92"/>
    </row>
    <row r="39" spans="1:14" x14ac:dyDescent="0.2">
      <c r="A39" s="64"/>
      <c r="B39" s="169"/>
      <c r="C39" s="64"/>
      <c r="D39" s="64"/>
      <c r="E39" s="64"/>
      <c r="F39" s="64"/>
      <c r="G39" s="64"/>
      <c r="H39" s="64"/>
      <c r="I39" s="64"/>
      <c r="J39" s="36"/>
      <c r="K39" s="64"/>
      <c r="L39" s="36"/>
      <c r="M39" s="64"/>
      <c r="N39" s="64"/>
    </row>
    <row r="40" spans="1:14" ht="15.75" x14ac:dyDescent="0.25">
      <c r="B40" s="49" t="s">
        <v>359</v>
      </c>
      <c r="C40" s="43"/>
      <c r="D40" s="43"/>
      <c r="E40" s="43"/>
      <c r="F40" s="43"/>
      <c r="G40" s="43"/>
      <c r="H40" s="43"/>
      <c r="I40" s="43"/>
      <c r="J40" s="43"/>
      <c r="K40" s="43"/>
      <c r="L40" s="43"/>
      <c r="M40" s="43"/>
      <c r="N40" s="43"/>
    </row>
    <row r="41" spans="1:14" x14ac:dyDescent="0.2">
      <c r="G41" s="317"/>
    </row>
    <row r="42" spans="1:14" x14ac:dyDescent="0.2">
      <c r="B42" s="32" t="s">
        <v>372</v>
      </c>
      <c r="G42" s="217">
        <f>'9'!I19+SUM('9'!I21:I25)-SUM('9-A'!G16:G16)</f>
        <v>0</v>
      </c>
    </row>
    <row r="43" spans="1:14" x14ac:dyDescent="0.2">
      <c r="G43" s="317"/>
    </row>
    <row r="44" spans="1:14" x14ac:dyDescent="0.2">
      <c r="B44" s="32" t="s">
        <v>360</v>
      </c>
      <c r="G44" s="348">
        <f>'9'!I12+'9'!I19+SUM('9'!I21:I25)-SUM('9-A'!G16:G16)</f>
        <v>0</v>
      </c>
    </row>
    <row r="46" spans="1:14" x14ac:dyDescent="0.2">
      <c r="B46" s="32" t="s">
        <v>361</v>
      </c>
      <c r="G46" s="218" t="e">
        <f>ROUND(G44/'9'!I103,4)</f>
        <v>#DIV/0!</v>
      </c>
      <c r="H46" s="32" t="s">
        <v>362</v>
      </c>
    </row>
    <row r="47" spans="1:14" ht="13.5" thickBot="1" x14ac:dyDescent="0.25">
      <c r="B47" s="66"/>
      <c r="C47" s="66"/>
      <c r="D47" s="66"/>
      <c r="E47" s="66"/>
      <c r="F47" s="66"/>
      <c r="G47" s="66"/>
      <c r="H47" s="66"/>
      <c r="I47" s="66"/>
      <c r="J47" s="66"/>
      <c r="K47" s="66"/>
      <c r="L47" s="66"/>
      <c r="M47" s="66"/>
      <c r="N47" s="66"/>
    </row>
    <row r="48" spans="1:14" ht="13.5" thickTop="1" x14ac:dyDescent="0.2"/>
    <row r="49" spans="2:14" x14ac:dyDescent="0.2">
      <c r="B49" s="35" t="s">
        <v>363</v>
      </c>
    </row>
    <row r="51" spans="2:14" x14ac:dyDescent="0.2">
      <c r="B51" s="32" t="s">
        <v>364</v>
      </c>
      <c r="I51" s="808" t="e">
        <f>ROUND('9'!I26/G42,4)</f>
        <v>#DIV/0!</v>
      </c>
      <c r="J51" s="809"/>
      <c r="K51" s="32" t="s">
        <v>365</v>
      </c>
    </row>
    <row r="53" spans="2:14" x14ac:dyDescent="0.2">
      <c r="B53" s="32" t="s">
        <v>478</v>
      </c>
      <c r="I53" s="808" t="e">
        <f>ROUND(('9'!I27+'9'!I28)/G42,4)</f>
        <v>#DIV/0!</v>
      </c>
      <c r="J53" s="809"/>
      <c r="K53" s="32" t="s">
        <v>366</v>
      </c>
    </row>
    <row r="54" spans="2:14" x14ac:dyDescent="0.2">
      <c r="H54" s="64"/>
      <c r="I54" s="183"/>
      <c r="J54" s="183"/>
      <c r="K54" s="64"/>
    </row>
    <row r="55" spans="2:14" x14ac:dyDescent="0.2">
      <c r="B55" s="50" t="s">
        <v>652</v>
      </c>
      <c r="I55" s="808" t="e">
        <f>('9'!I24)/(G42)</f>
        <v>#DIV/0!</v>
      </c>
      <c r="J55" s="809"/>
      <c r="K55" s="50" t="s">
        <v>651</v>
      </c>
    </row>
    <row r="56" spans="2:14" ht="13.5" thickBot="1" x14ac:dyDescent="0.25">
      <c r="B56" s="66"/>
      <c r="C56" s="66"/>
      <c r="D56" s="66"/>
      <c r="E56" s="66"/>
      <c r="F56" s="66"/>
      <c r="G56" s="66"/>
      <c r="H56" s="66"/>
      <c r="I56" s="66"/>
      <c r="J56" s="66"/>
      <c r="K56" s="66"/>
      <c r="L56" s="66"/>
      <c r="M56" s="66"/>
      <c r="N56" s="66"/>
    </row>
    <row r="57" spans="2:14" ht="13.5" thickTop="1" x14ac:dyDescent="0.2"/>
    <row r="59" spans="2:14" x14ac:dyDescent="0.2">
      <c r="B59" s="32" t="s">
        <v>367</v>
      </c>
      <c r="G59" s="219" t="e">
        <f>ROUND(('7'!G37-'7'!G32-'7'!C17)/'6'!D45,0)</f>
        <v>#DIV/0!</v>
      </c>
      <c r="H59" s="220"/>
      <c r="I59" s="220"/>
      <c r="J59" s="50" t="s">
        <v>1608</v>
      </c>
    </row>
    <row r="60" spans="2:14" x14ac:dyDescent="0.2">
      <c r="G60" s="215"/>
      <c r="H60" s="92"/>
      <c r="I60" s="92"/>
    </row>
    <row r="61" spans="2:14" x14ac:dyDescent="0.2">
      <c r="B61" s="32" t="s">
        <v>368</v>
      </c>
      <c r="G61" s="221" t="e">
        <f>ROUND(G42/'6'!D45,0)</f>
        <v>#DIV/0!</v>
      </c>
      <c r="H61" s="222"/>
      <c r="I61" s="222"/>
      <c r="J61" s="32" t="s">
        <v>1382</v>
      </c>
    </row>
    <row r="62" spans="2:14" x14ac:dyDescent="0.2">
      <c r="J62" s="32" t="s">
        <v>369</v>
      </c>
    </row>
    <row r="63" spans="2:14" x14ac:dyDescent="0.2">
      <c r="J63" s="50" t="s">
        <v>1383</v>
      </c>
    </row>
    <row r="64" spans="2:14" x14ac:dyDescent="0.2">
      <c r="J64" s="32" t="s">
        <v>370</v>
      </c>
    </row>
    <row r="65" spans="2:14" x14ac:dyDescent="0.2">
      <c r="I65" s="50" t="s">
        <v>783</v>
      </c>
      <c r="J65" s="32" t="s">
        <v>371</v>
      </c>
    </row>
    <row r="66" spans="2:14" x14ac:dyDescent="0.2">
      <c r="G66" s="92"/>
    </row>
    <row r="67" spans="2:14" ht="13.5" thickBot="1" x14ac:dyDescent="0.25">
      <c r="B67" s="66"/>
      <c r="C67" s="66"/>
      <c r="D67" s="66"/>
      <c r="E67" s="66"/>
      <c r="F67" s="66"/>
      <c r="G67" s="66"/>
      <c r="H67" s="66"/>
      <c r="I67" s="66"/>
      <c r="J67" s="66"/>
      <c r="K67" s="66"/>
      <c r="L67" s="66"/>
      <c r="M67" s="66"/>
      <c r="N67" s="66"/>
    </row>
    <row r="68" spans="2:14" ht="13.5" thickTop="1" x14ac:dyDescent="0.2">
      <c r="B68" s="605" t="str">
        <f>Guide!$C$29</f>
        <v>For year: 2022</v>
      </c>
      <c r="N68" s="449" t="s">
        <v>464</v>
      </c>
    </row>
  </sheetData>
  <sheetProtection algorithmName="SHA-512" hashValue="tXCB03gBvYvdB0GnnHUcglxMrOsGdO7nBwLIfddkODPM9OMs1GjfG2SNxA73Le0gl60x0TeSo27lxVufIEhIGg==" saltValue="3upr/4GPRp4Rb4SOgiMilg==" spinCount="100000" sheet="1" objects="1" scenarios="1"/>
  <mergeCells count="9">
    <mergeCell ref="B17:N17"/>
    <mergeCell ref="F21:G21"/>
    <mergeCell ref="H21:J21"/>
    <mergeCell ref="I55:J55"/>
    <mergeCell ref="I51:J51"/>
    <mergeCell ref="I53:J53"/>
    <mergeCell ref="H33:N34"/>
    <mergeCell ref="G19:K19"/>
    <mergeCell ref="B19:F19"/>
  </mergeCells>
  <phoneticPr fontId="4" type="noConversion"/>
  <printOptions horizontalCentered="1"/>
  <pageMargins left="0.33" right="0.33" top="0.85" bottom="0.73" header="0.5" footer="0.5"/>
  <pageSetup scale="85" orientation="portrait" r:id="rId1"/>
  <headerFooter alignWithMargins="0">
    <oddHeader>&amp;C&amp;"Arial,Bold"Low-Income Housing Tax Credit / Tax Exempt Bond Application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2D0DB63-5FA6-458C-BED5-9F1C7608610E}">
          <x14:formula1>
            <xm:f>Tables!$D$2:$D$3</xm:f>
          </x14:formula1>
          <xm:sqref>J36 J38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B1:O77"/>
  <sheetViews>
    <sheetView zoomScaleNormal="100" workbookViewId="0">
      <selection activeCell="H69" sqref="H69"/>
    </sheetView>
  </sheetViews>
  <sheetFormatPr defaultColWidth="9" defaultRowHeight="12.75" x14ac:dyDescent="0.2"/>
  <cols>
    <col min="1" max="1" width="1.7109375" style="32" customWidth="1"/>
    <col min="2" max="2" width="5.85546875" style="32" customWidth="1"/>
    <col min="3" max="4" width="9" style="32" customWidth="1"/>
    <col min="5" max="5" width="9" style="32"/>
    <col min="6" max="6" width="4.7109375" style="32" customWidth="1"/>
    <col min="7" max="7" width="5.28515625" style="32" customWidth="1"/>
    <col min="8" max="8" width="14.7109375" style="32" customWidth="1"/>
    <col min="9" max="9" width="6" style="32" customWidth="1"/>
    <col min="10" max="10" width="9" style="32" customWidth="1"/>
    <col min="11" max="11" width="14.7109375" style="32" customWidth="1"/>
    <col min="12" max="13" width="6.7109375" style="32" customWidth="1"/>
    <col min="14" max="14" width="14" style="32" customWidth="1"/>
    <col min="15" max="15" width="1.7109375" style="32" customWidth="1"/>
    <col min="16" max="16384" width="9" style="32"/>
  </cols>
  <sheetData>
    <row r="1" spans="2:15" x14ac:dyDescent="0.2">
      <c r="B1" s="156">
        <f>'1'!J4</f>
        <v>0</v>
      </c>
      <c r="G1" s="35"/>
      <c r="N1" s="157">
        <f>'1'!Q4</f>
        <v>0</v>
      </c>
    </row>
    <row r="3" spans="2:15" ht="15.75" x14ac:dyDescent="0.25">
      <c r="B3" s="49" t="s">
        <v>377</v>
      </c>
      <c r="C3" s="43"/>
      <c r="D3" s="43"/>
      <c r="E3" s="43"/>
      <c r="F3" s="43"/>
      <c r="G3" s="43"/>
      <c r="H3" s="43"/>
      <c r="I3" s="43"/>
      <c r="J3" s="43"/>
      <c r="K3" s="43"/>
      <c r="L3" s="43"/>
      <c r="M3" s="43"/>
      <c r="N3" s="43"/>
    </row>
    <row r="5" spans="2:15" ht="12.75" customHeight="1" x14ac:dyDescent="0.2">
      <c r="B5" s="864" t="s">
        <v>398</v>
      </c>
      <c r="C5" s="864"/>
      <c r="D5" s="864"/>
      <c r="E5" s="864"/>
      <c r="F5" s="865"/>
      <c r="G5" s="421"/>
      <c r="H5" s="32" t="s">
        <v>31</v>
      </c>
      <c r="I5" s="729" t="s">
        <v>1411</v>
      </c>
      <c r="J5" s="729"/>
      <c r="K5" s="729"/>
      <c r="L5" s="729"/>
      <c r="M5" s="730"/>
      <c r="N5" s="98"/>
    </row>
    <row r="6" spans="2:15" x14ac:dyDescent="0.2">
      <c r="B6" s="864"/>
      <c r="C6" s="864"/>
      <c r="D6" s="864"/>
      <c r="E6" s="864"/>
      <c r="F6" s="865"/>
      <c r="G6" s="421"/>
      <c r="H6" s="32" t="s">
        <v>30</v>
      </c>
      <c r="I6" s="729" t="s">
        <v>1412</v>
      </c>
      <c r="J6" s="729"/>
      <c r="K6" s="729"/>
      <c r="L6" s="729"/>
      <c r="M6" s="730"/>
      <c r="N6" s="148"/>
    </row>
    <row r="7" spans="2:15" x14ac:dyDescent="0.2">
      <c r="I7" s="424"/>
      <c r="J7" s="424"/>
      <c r="K7" s="424"/>
      <c r="L7" s="424"/>
      <c r="M7" s="424"/>
    </row>
    <row r="8" spans="2:15" x14ac:dyDescent="0.2">
      <c r="D8" s="32" t="s">
        <v>399</v>
      </c>
      <c r="G8" s="421"/>
      <c r="H8" s="32" t="s">
        <v>400</v>
      </c>
      <c r="I8" s="729" t="s">
        <v>1413</v>
      </c>
      <c r="J8" s="729"/>
      <c r="K8" s="729"/>
      <c r="L8" s="729"/>
      <c r="M8" s="730"/>
      <c r="N8" s="98"/>
    </row>
    <row r="9" spans="2:15" x14ac:dyDescent="0.2">
      <c r="G9" s="421"/>
      <c r="H9" s="32" t="s">
        <v>401</v>
      </c>
      <c r="I9" s="729" t="s">
        <v>1414</v>
      </c>
      <c r="J9" s="729"/>
      <c r="K9" s="729"/>
      <c r="L9" s="729"/>
      <c r="M9" s="730"/>
      <c r="N9" s="148"/>
    </row>
    <row r="10" spans="2:15" x14ac:dyDescent="0.2">
      <c r="I10" s="424"/>
      <c r="J10" s="424"/>
      <c r="K10" s="424"/>
      <c r="L10" s="424"/>
      <c r="M10" s="424"/>
    </row>
    <row r="11" spans="2:15" x14ac:dyDescent="0.2">
      <c r="D11" s="32" t="s">
        <v>402</v>
      </c>
      <c r="G11" s="421"/>
      <c r="H11" s="32" t="s">
        <v>403</v>
      </c>
      <c r="I11" s="729" t="s">
        <v>1410</v>
      </c>
      <c r="J11" s="729"/>
      <c r="K11" s="729"/>
      <c r="L11" s="729"/>
      <c r="M11" s="730"/>
      <c r="N11" s="80">
        <f>'8'!F24+'8'!F25</f>
        <v>0</v>
      </c>
    </row>
    <row r="12" spans="2:15" x14ac:dyDescent="0.2">
      <c r="G12" s="421"/>
      <c r="H12" s="32" t="s">
        <v>404</v>
      </c>
    </row>
    <row r="13" spans="2:15" x14ac:dyDescent="0.2">
      <c r="G13" s="36"/>
    </row>
    <row r="14" spans="2:15" x14ac:dyDescent="0.2">
      <c r="B14" s="866" t="s">
        <v>1418</v>
      </c>
      <c r="C14" s="866"/>
      <c r="D14" s="866"/>
      <c r="E14" s="866"/>
      <c r="F14" s="866"/>
      <c r="G14" s="866"/>
      <c r="H14" s="866"/>
      <c r="I14" s="866" t="s">
        <v>1419</v>
      </c>
      <c r="J14" s="866"/>
      <c r="K14" s="866"/>
      <c r="L14" s="866"/>
      <c r="M14" s="866"/>
      <c r="N14" s="866"/>
      <c r="O14" s="866"/>
    </row>
    <row r="15" spans="2:15" ht="5.0999999999999996" customHeight="1" x14ac:dyDescent="0.2"/>
    <row r="16" spans="2:15" x14ac:dyDescent="0.2">
      <c r="B16" s="704" t="s">
        <v>405</v>
      </c>
      <c r="C16" s="867"/>
      <c r="D16" s="827"/>
      <c r="E16" s="827"/>
      <c r="F16" s="827"/>
      <c r="G16" s="827"/>
      <c r="H16" s="827"/>
      <c r="I16" s="845" t="s">
        <v>1416</v>
      </c>
      <c r="J16" s="705"/>
      <c r="K16" s="827"/>
      <c r="L16" s="827"/>
      <c r="M16" s="827"/>
      <c r="N16" s="827"/>
    </row>
    <row r="17" spans="2:15" ht="4.7" customHeight="1" x14ac:dyDescent="0.2">
      <c r="I17" s="423"/>
      <c r="J17" s="423"/>
    </row>
    <row r="18" spans="2:15" x14ac:dyDescent="0.2">
      <c r="B18" s="725" t="s">
        <v>1415</v>
      </c>
      <c r="C18" s="775"/>
      <c r="D18" s="827"/>
      <c r="E18" s="827"/>
      <c r="F18" s="827"/>
      <c r="G18" s="827"/>
      <c r="H18" s="827"/>
      <c r="I18" s="845" t="s">
        <v>1417</v>
      </c>
      <c r="J18" s="813"/>
      <c r="K18" s="827"/>
      <c r="L18" s="827"/>
      <c r="M18" s="827"/>
      <c r="N18" s="827"/>
    </row>
    <row r="19" spans="2:15" ht="4.7" customHeight="1" x14ac:dyDescent="0.2">
      <c r="I19" s="423"/>
      <c r="J19" s="423"/>
    </row>
    <row r="20" spans="2:15" x14ac:dyDescent="0.2">
      <c r="B20" s="725" t="s">
        <v>88</v>
      </c>
      <c r="C20" s="867"/>
      <c r="D20" s="827"/>
      <c r="E20" s="827"/>
      <c r="F20" s="827"/>
      <c r="G20" s="827"/>
      <c r="H20" s="827"/>
      <c r="I20" s="626" t="s">
        <v>443</v>
      </c>
      <c r="J20" s="844"/>
      <c r="K20" s="827"/>
      <c r="L20" s="827"/>
      <c r="M20" s="827"/>
      <c r="N20" s="827"/>
      <c r="O20" s="92"/>
    </row>
    <row r="21" spans="2:15" ht="4.7" customHeight="1" x14ac:dyDescent="0.2">
      <c r="D21" s="92"/>
      <c r="E21" s="92"/>
      <c r="F21" s="92"/>
      <c r="G21" s="92"/>
      <c r="H21" s="92"/>
      <c r="I21" s="92"/>
      <c r="J21" s="92"/>
      <c r="K21" s="92"/>
      <c r="L21" s="92"/>
      <c r="M21" s="92"/>
      <c r="N21" s="92"/>
      <c r="O21" s="92"/>
    </row>
    <row r="22" spans="2:15" x14ac:dyDescent="0.2">
      <c r="B22" s="425" t="s">
        <v>35</v>
      </c>
      <c r="C22" s="703"/>
      <c r="D22" s="703"/>
      <c r="E22" s="703"/>
      <c r="F22" s="703"/>
      <c r="G22" s="703"/>
      <c r="H22" s="703"/>
      <c r="I22" s="381" t="s">
        <v>429</v>
      </c>
      <c r="J22" s="703"/>
      <c r="K22" s="703"/>
      <c r="L22" s="703"/>
      <c r="M22" s="703"/>
      <c r="N22" s="703"/>
      <c r="O22" s="92"/>
    </row>
    <row r="23" spans="2:15" ht="4.7" customHeight="1" x14ac:dyDescent="0.2">
      <c r="D23" s="92"/>
      <c r="E23" s="92"/>
      <c r="F23" s="92"/>
      <c r="G23" s="92"/>
      <c r="H23" s="92"/>
      <c r="K23" s="92"/>
      <c r="L23" s="92"/>
      <c r="M23" s="92"/>
      <c r="N23" s="92"/>
      <c r="O23" s="92"/>
    </row>
    <row r="24" spans="2:15" x14ac:dyDescent="0.2">
      <c r="B24" s="425" t="s">
        <v>36</v>
      </c>
      <c r="C24" s="703"/>
      <c r="D24" s="703"/>
      <c r="E24" s="703"/>
      <c r="F24" s="846" t="s">
        <v>37</v>
      </c>
      <c r="G24" s="847"/>
      <c r="H24" s="591"/>
      <c r="I24" s="381" t="s">
        <v>430</v>
      </c>
      <c r="J24" s="703"/>
      <c r="K24" s="703"/>
      <c r="L24" s="703"/>
      <c r="M24" s="430" t="s">
        <v>431</v>
      </c>
      <c r="N24" s="604"/>
      <c r="O24" s="92"/>
    </row>
    <row r="25" spans="2:15" ht="4.7" customHeight="1" x14ac:dyDescent="0.2">
      <c r="D25" s="92"/>
      <c r="E25" s="92"/>
      <c r="F25" s="92"/>
      <c r="G25" s="92"/>
      <c r="H25" s="92"/>
      <c r="I25" s="92"/>
      <c r="J25" s="92"/>
      <c r="K25" s="92"/>
      <c r="L25" s="92"/>
      <c r="M25" s="92"/>
      <c r="N25" s="92"/>
      <c r="O25" s="92"/>
    </row>
    <row r="26" spans="2:15" x14ac:dyDescent="0.2">
      <c r="B26" s="204" t="s">
        <v>61</v>
      </c>
      <c r="C26" s="204"/>
      <c r="D26" s="827"/>
      <c r="E26" s="827"/>
      <c r="F26" s="827"/>
      <c r="G26" s="827"/>
      <c r="H26" s="827"/>
      <c r="I26" s="94" t="s">
        <v>433</v>
      </c>
      <c r="J26" s="204"/>
      <c r="K26" s="863"/>
      <c r="L26" s="863"/>
      <c r="M26" s="863"/>
      <c r="N26" s="863"/>
      <c r="O26" s="92"/>
    </row>
    <row r="27" spans="2:15" ht="4.7" customHeight="1" x14ac:dyDescent="0.2">
      <c r="D27" s="223"/>
      <c r="E27" s="223"/>
      <c r="F27" s="223"/>
      <c r="G27" s="223"/>
      <c r="H27" s="223"/>
      <c r="K27" s="46"/>
      <c r="L27" s="4"/>
      <c r="M27" s="4"/>
      <c r="N27" s="47"/>
    </row>
    <row r="28" spans="2:15" x14ac:dyDescent="0.2">
      <c r="B28" s="204" t="s">
        <v>66</v>
      </c>
      <c r="C28" s="422"/>
      <c r="D28" s="827"/>
      <c r="E28" s="827"/>
      <c r="F28" s="827"/>
      <c r="G28" s="827"/>
      <c r="H28" s="827"/>
      <c r="I28" s="94" t="s">
        <v>436</v>
      </c>
      <c r="J28" s="204"/>
      <c r="K28" s="863"/>
      <c r="L28" s="863"/>
      <c r="M28" s="863"/>
      <c r="N28" s="863"/>
    </row>
    <row r="29" spans="2:15" ht="4.7" customHeight="1" x14ac:dyDescent="0.2">
      <c r="D29" s="223"/>
      <c r="E29" s="427"/>
      <c r="F29" s="427"/>
      <c r="G29" s="427"/>
      <c r="H29" s="427"/>
      <c r="I29" s="427"/>
      <c r="J29" s="427"/>
      <c r="K29" s="427"/>
      <c r="L29" s="427"/>
      <c r="M29" s="427"/>
      <c r="N29" s="427"/>
    </row>
    <row r="30" spans="2:15" x14ac:dyDescent="0.2">
      <c r="B30" s="643" t="s">
        <v>65</v>
      </c>
      <c r="C30" s="643"/>
      <c r="D30" s="843"/>
      <c r="E30" s="843"/>
      <c r="F30" s="843"/>
      <c r="G30" s="843"/>
      <c r="H30" s="427"/>
      <c r="I30" s="726" t="s">
        <v>434</v>
      </c>
      <c r="J30" s="643"/>
      <c r="K30" s="843"/>
      <c r="L30" s="843"/>
      <c r="M30" s="427"/>
      <c r="N30" s="427"/>
    </row>
    <row r="31" spans="2:15" x14ac:dyDescent="0.2">
      <c r="D31" s="223"/>
      <c r="E31" s="427"/>
      <c r="F31" s="427"/>
      <c r="G31" s="427"/>
      <c r="H31" s="427"/>
      <c r="I31" s="427"/>
      <c r="J31" s="427"/>
      <c r="K31" s="427"/>
      <c r="L31" s="427"/>
      <c r="M31" s="427"/>
      <c r="N31" s="427"/>
    </row>
    <row r="32" spans="2:15" x14ac:dyDescent="0.2">
      <c r="B32" s="32" t="s">
        <v>407</v>
      </c>
      <c r="D32" s="223"/>
      <c r="E32" s="427"/>
      <c r="F32" s="828"/>
      <c r="G32" s="828"/>
      <c r="H32" s="828"/>
      <c r="I32" s="828"/>
      <c r="J32" s="828"/>
      <c r="K32" s="828"/>
      <c r="L32" s="828"/>
      <c r="M32" s="828"/>
      <c r="N32" s="828"/>
    </row>
    <row r="33" spans="2:14" x14ac:dyDescent="0.2">
      <c r="D33" s="223"/>
      <c r="E33" s="427"/>
      <c r="F33" s="828"/>
      <c r="G33" s="828"/>
      <c r="H33" s="828"/>
      <c r="I33" s="828"/>
      <c r="J33" s="828"/>
      <c r="K33" s="828"/>
      <c r="L33" s="828"/>
      <c r="M33" s="828"/>
      <c r="N33" s="828"/>
    </row>
    <row r="34" spans="2:14" x14ac:dyDescent="0.2">
      <c r="D34" s="223"/>
      <c r="E34" s="427"/>
      <c r="F34" s="828"/>
      <c r="G34" s="828"/>
      <c r="H34" s="828"/>
      <c r="I34" s="828"/>
      <c r="J34" s="828"/>
      <c r="K34" s="828"/>
      <c r="L34" s="828"/>
      <c r="M34" s="828"/>
      <c r="N34" s="828"/>
    </row>
    <row r="35" spans="2:14" ht="13.5" thickBot="1" x14ac:dyDescent="0.25">
      <c r="B35" s="66"/>
      <c r="C35" s="66"/>
      <c r="D35" s="66"/>
      <c r="E35" s="66"/>
      <c r="F35" s="66"/>
      <c r="G35" s="66"/>
      <c r="H35" s="66"/>
      <c r="I35" s="66"/>
      <c r="J35" s="66"/>
      <c r="K35" s="66"/>
      <c r="L35" s="66"/>
      <c r="M35" s="66"/>
      <c r="N35" s="66"/>
    </row>
    <row r="36" spans="2:14" ht="13.5" thickTop="1" x14ac:dyDescent="0.2"/>
    <row r="37" spans="2:14" x14ac:dyDescent="0.2">
      <c r="B37" s="224" t="s">
        <v>816</v>
      </c>
      <c r="C37" s="224"/>
      <c r="D37" s="224"/>
      <c r="E37" s="224"/>
    </row>
    <row r="39" spans="2:14" x14ac:dyDescent="0.2">
      <c r="B39" s="5"/>
      <c r="C39" s="32" t="s">
        <v>391</v>
      </c>
    </row>
    <row r="40" spans="2:14" ht="4.7" customHeight="1" x14ac:dyDescent="0.2"/>
    <row r="41" spans="2:14" x14ac:dyDescent="0.2">
      <c r="B41" s="5"/>
      <c r="C41" s="32" t="s">
        <v>392</v>
      </c>
    </row>
    <row r="42" spans="2:14" ht="4.7" customHeight="1" x14ac:dyDescent="0.2"/>
    <row r="43" spans="2:14" x14ac:dyDescent="0.2">
      <c r="B43" s="5"/>
      <c r="C43" s="32" t="s">
        <v>393</v>
      </c>
    </row>
    <row r="44" spans="2:14" ht="4.7" customHeight="1" x14ac:dyDescent="0.2"/>
    <row r="45" spans="2:14" x14ac:dyDescent="0.2">
      <c r="B45" s="5"/>
      <c r="C45" s="32" t="s">
        <v>394</v>
      </c>
    </row>
    <row r="46" spans="2:14" ht="4.7" customHeight="1" x14ac:dyDescent="0.2"/>
    <row r="47" spans="2:14" x14ac:dyDescent="0.2">
      <c r="B47" s="5"/>
      <c r="C47" s="32" t="s">
        <v>395</v>
      </c>
    </row>
    <row r="48" spans="2:14" ht="4.7" customHeight="1" x14ac:dyDescent="0.2"/>
    <row r="49" spans="2:14" x14ac:dyDescent="0.2">
      <c r="B49" s="5"/>
      <c r="C49" s="32" t="s">
        <v>396</v>
      </c>
    </row>
    <row r="50" spans="2:14" ht="4.7" customHeight="1" x14ac:dyDescent="0.2"/>
    <row r="51" spans="2:14" x14ac:dyDescent="0.2">
      <c r="B51" s="5"/>
      <c r="C51" s="32" t="s">
        <v>397</v>
      </c>
    </row>
    <row r="53" spans="2:14" ht="15.75" x14ac:dyDescent="0.25">
      <c r="B53" s="49" t="s">
        <v>378</v>
      </c>
      <c r="C53" s="43"/>
      <c r="D53" s="43"/>
      <c r="E53" s="43"/>
      <c r="F53" s="43"/>
      <c r="G53" s="43"/>
      <c r="H53" s="43"/>
      <c r="I53" s="43"/>
      <c r="J53" s="43"/>
      <c r="K53" s="43"/>
      <c r="L53" s="43"/>
      <c r="M53" s="43"/>
      <c r="N53" s="43"/>
    </row>
    <row r="55" spans="2:14" x14ac:dyDescent="0.2">
      <c r="B55" s="32" t="s">
        <v>390</v>
      </c>
    </row>
    <row r="56" spans="2:14" ht="4.7" customHeight="1" x14ac:dyDescent="0.2"/>
    <row r="57" spans="2:14" x14ac:dyDescent="0.2">
      <c r="B57" s="821" t="s">
        <v>379</v>
      </c>
      <c r="C57" s="822"/>
      <c r="D57" s="822"/>
      <c r="E57" s="822"/>
      <c r="F57" s="822"/>
      <c r="G57" s="823"/>
      <c r="H57" s="803" t="s">
        <v>26</v>
      </c>
      <c r="I57" s="856" t="s">
        <v>28</v>
      </c>
      <c r="J57" s="858"/>
      <c r="K57" s="856" t="s">
        <v>653</v>
      </c>
      <c r="L57" s="857"/>
      <c r="M57" s="858"/>
      <c r="N57" s="2"/>
    </row>
    <row r="58" spans="2:14" x14ac:dyDescent="0.2">
      <c r="B58" s="824"/>
      <c r="C58" s="825"/>
      <c r="D58" s="825"/>
      <c r="E58" s="825"/>
      <c r="F58" s="825"/>
      <c r="G58" s="826"/>
      <c r="H58" s="804"/>
      <c r="I58" s="859"/>
      <c r="J58" s="860"/>
      <c r="K58" s="205" t="s">
        <v>27</v>
      </c>
      <c r="L58" s="859" t="s">
        <v>28</v>
      </c>
      <c r="M58" s="860"/>
      <c r="N58" s="3" t="s">
        <v>213</v>
      </c>
    </row>
    <row r="59" spans="2:14" ht="3.75" customHeight="1" x14ac:dyDescent="0.2"/>
    <row r="60" spans="2:14" ht="18" customHeight="1" x14ac:dyDescent="0.2">
      <c r="B60" s="684" t="s">
        <v>381</v>
      </c>
      <c r="C60" s="685"/>
      <c r="D60" s="685"/>
      <c r="E60" s="685"/>
      <c r="F60" s="685"/>
      <c r="G60" s="686"/>
      <c r="H60" s="225">
        <f>'9'!E103</f>
        <v>0</v>
      </c>
      <c r="I60" s="835">
        <f>'9'!F103</f>
        <v>0</v>
      </c>
      <c r="J60" s="836"/>
      <c r="K60" s="225">
        <f>'9'!G103</f>
        <v>0</v>
      </c>
      <c r="L60" s="835">
        <f>'9'!H103</f>
        <v>0</v>
      </c>
      <c r="M60" s="836"/>
      <c r="N60" s="226">
        <f>SUM(H60:L60)</f>
        <v>0</v>
      </c>
    </row>
    <row r="61" spans="2:14" ht="18" customHeight="1" x14ac:dyDescent="0.2">
      <c r="B61" s="684" t="s">
        <v>382</v>
      </c>
      <c r="C61" s="685"/>
      <c r="D61" s="685"/>
      <c r="E61" s="685"/>
      <c r="F61" s="685"/>
      <c r="G61" s="686"/>
      <c r="H61" s="227">
        <f>'9'!E9</f>
        <v>0</v>
      </c>
      <c r="I61" s="861">
        <f>'9'!F9</f>
        <v>0</v>
      </c>
      <c r="J61" s="862"/>
      <c r="K61" s="227">
        <f>'9'!G9</f>
        <v>0</v>
      </c>
      <c r="L61" s="861">
        <f>'9'!H9</f>
        <v>0</v>
      </c>
      <c r="M61" s="862"/>
      <c r="N61" s="226">
        <f>SUM(H61:L61)</f>
        <v>0</v>
      </c>
    </row>
    <row r="62" spans="2:14" x14ac:dyDescent="0.2">
      <c r="B62" s="829" t="s">
        <v>383</v>
      </c>
      <c r="C62" s="830"/>
      <c r="D62" s="830"/>
      <c r="E62" s="830"/>
      <c r="F62" s="830"/>
      <c r="G62" s="831"/>
      <c r="H62" s="820"/>
      <c r="I62" s="837"/>
      <c r="J62" s="838"/>
      <c r="K62" s="820"/>
      <c r="L62" s="837"/>
      <c r="M62" s="838"/>
      <c r="N62" s="848">
        <f>SUM(H62:L63)</f>
        <v>0</v>
      </c>
    </row>
    <row r="63" spans="2:14" x14ac:dyDescent="0.2">
      <c r="B63" s="832" t="s">
        <v>380</v>
      </c>
      <c r="C63" s="833"/>
      <c r="D63" s="833"/>
      <c r="E63" s="833"/>
      <c r="F63" s="833"/>
      <c r="G63" s="834"/>
      <c r="H63" s="820"/>
      <c r="I63" s="839"/>
      <c r="J63" s="840"/>
      <c r="K63" s="820"/>
      <c r="L63" s="839"/>
      <c r="M63" s="840"/>
      <c r="N63" s="848"/>
    </row>
    <row r="64" spans="2:14" ht="18" customHeight="1" x14ac:dyDescent="0.2">
      <c r="B64" s="684" t="s">
        <v>479</v>
      </c>
      <c r="C64" s="685"/>
      <c r="D64" s="685"/>
      <c r="E64" s="685"/>
      <c r="F64" s="685"/>
      <c r="G64" s="686"/>
      <c r="H64" s="228">
        <f>'12'!C59</f>
        <v>0</v>
      </c>
      <c r="I64" s="841">
        <f>'12'!D59</f>
        <v>0</v>
      </c>
      <c r="J64" s="842"/>
      <c r="K64" s="228">
        <f>'12'!E59</f>
        <v>0</v>
      </c>
      <c r="L64" s="841">
        <f>'12'!F59</f>
        <v>0</v>
      </c>
      <c r="M64" s="842"/>
      <c r="N64" s="229">
        <f>SUM(H64:L64)</f>
        <v>0</v>
      </c>
    </row>
    <row r="65" spans="2:14" ht="18" customHeight="1" x14ac:dyDescent="0.2">
      <c r="B65" s="817" t="s">
        <v>1127</v>
      </c>
      <c r="C65" s="818"/>
      <c r="D65" s="818"/>
      <c r="E65" s="818"/>
      <c r="F65" s="818"/>
      <c r="G65" s="819"/>
      <c r="H65" s="124"/>
      <c r="I65" s="854"/>
      <c r="J65" s="855"/>
      <c r="K65" s="124"/>
      <c r="L65" s="854"/>
      <c r="M65" s="855"/>
      <c r="N65" s="226">
        <f>SUM(H65:L65)</f>
        <v>0</v>
      </c>
    </row>
    <row r="66" spans="2:14" ht="18" customHeight="1" x14ac:dyDescent="0.2">
      <c r="B66" s="684" t="s">
        <v>384</v>
      </c>
      <c r="C66" s="685"/>
      <c r="D66" s="685"/>
      <c r="E66" s="685"/>
      <c r="F66" s="685"/>
      <c r="G66" s="686"/>
      <c r="H66" s="124"/>
      <c r="I66" s="854"/>
      <c r="J66" s="855"/>
      <c r="K66" s="124"/>
      <c r="L66" s="854"/>
      <c r="M66" s="855"/>
      <c r="N66" s="226">
        <f>SUM(H66:L66)</f>
        <v>0</v>
      </c>
    </row>
    <row r="67" spans="2:14" ht="18" customHeight="1" x14ac:dyDescent="0.2">
      <c r="B67" s="684" t="s">
        <v>385</v>
      </c>
      <c r="C67" s="685"/>
      <c r="D67" s="685"/>
      <c r="E67" s="685"/>
      <c r="F67" s="685"/>
      <c r="G67" s="686"/>
      <c r="H67" s="124"/>
      <c r="I67" s="854"/>
      <c r="J67" s="855"/>
      <c r="K67" s="124"/>
      <c r="L67" s="854"/>
      <c r="M67" s="855"/>
      <c r="N67" s="226">
        <f>SUM(H67:L67)</f>
        <v>0</v>
      </c>
    </row>
    <row r="68" spans="2:14" ht="18" customHeight="1" x14ac:dyDescent="0.2">
      <c r="B68" s="814" t="s">
        <v>386</v>
      </c>
      <c r="C68" s="815"/>
      <c r="D68" s="815"/>
      <c r="E68" s="815"/>
      <c r="F68" s="815"/>
      <c r="G68" s="816"/>
      <c r="H68" s="225">
        <f>H60-H61-H62-H64-H65-H66-H67</f>
        <v>0</v>
      </c>
      <c r="I68" s="835">
        <f>I60-I61-I62-I64-I65-I66-I67</f>
        <v>0</v>
      </c>
      <c r="J68" s="836"/>
      <c r="K68" s="225">
        <f>K60-K61-K62-K64-K65-K66-K67</f>
        <v>0</v>
      </c>
      <c r="L68" s="835">
        <f>L60-L61-L62-L64-L65-L66-L67</f>
        <v>0</v>
      </c>
      <c r="M68" s="836"/>
      <c r="N68" s="226">
        <f>SUM(H68:L68)</f>
        <v>0</v>
      </c>
    </row>
    <row r="69" spans="2:14" ht="18" customHeight="1" x14ac:dyDescent="0.2">
      <c r="B69" s="684" t="s">
        <v>387</v>
      </c>
      <c r="C69" s="685"/>
      <c r="D69" s="685"/>
      <c r="E69" s="685"/>
      <c r="F69" s="685"/>
      <c r="G69" s="686"/>
      <c r="H69" s="230" t="e">
        <f>MIN('6'!L51:L53)</f>
        <v>#DIV/0!</v>
      </c>
      <c r="I69" s="852" t="e">
        <f>MIN('6'!L51:L53)</f>
        <v>#DIV/0!</v>
      </c>
      <c r="J69" s="853"/>
      <c r="K69" s="428" t="e">
        <f>MIN('6'!L51:L53)</f>
        <v>#DIV/0!</v>
      </c>
      <c r="L69" s="852" t="e">
        <f>MIN('6'!L51:L53)</f>
        <v>#DIV/0!</v>
      </c>
      <c r="M69" s="853"/>
      <c r="N69" s="231"/>
    </row>
    <row r="70" spans="2:14" ht="18" customHeight="1" x14ac:dyDescent="0.2">
      <c r="B70" s="814" t="s">
        <v>388</v>
      </c>
      <c r="C70" s="815"/>
      <c r="D70" s="815"/>
      <c r="E70" s="815"/>
      <c r="F70" s="815"/>
      <c r="G70" s="816"/>
      <c r="H70" s="149"/>
      <c r="I70" s="851"/>
      <c r="J70" s="851"/>
      <c r="K70" s="175">
        <v>1</v>
      </c>
      <c r="L70" s="851"/>
      <c r="M70" s="851"/>
      <c r="N70" s="231"/>
    </row>
    <row r="71" spans="2:14" ht="18" customHeight="1" x14ac:dyDescent="0.2">
      <c r="B71" s="814" t="s">
        <v>389</v>
      </c>
      <c r="C71" s="815"/>
      <c r="D71" s="815"/>
      <c r="E71" s="815"/>
      <c r="F71" s="815"/>
      <c r="G71" s="816"/>
      <c r="H71" s="175" t="e">
        <f>ROUND(H68*H69*H70,2)</f>
        <v>#DIV/0!</v>
      </c>
      <c r="I71" s="849" t="e">
        <f>ROUND(I68*I69*I70,2)</f>
        <v>#DIV/0!</v>
      </c>
      <c r="J71" s="850"/>
      <c r="K71" s="429" t="e">
        <f>ROUND(K68*K69*K70,2)</f>
        <v>#DIV/0!</v>
      </c>
      <c r="L71" s="849" t="e">
        <f>ROUND(L68*L69*L70,2)</f>
        <v>#DIV/0!</v>
      </c>
      <c r="M71" s="850"/>
      <c r="N71" s="216" t="e">
        <f>SUM(H71:L71)</f>
        <v>#DIV/0!</v>
      </c>
    </row>
    <row r="73" spans="2:14" x14ac:dyDescent="0.2">
      <c r="B73" s="232" t="s">
        <v>1481</v>
      </c>
      <c r="C73" s="164"/>
      <c r="D73" s="164"/>
      <c r="E73" s="164"/>
      <c r="F73" s="164"/>
      <c r="G73" s="164"/>
      <c r="H73" s="164"/>
      <c r="I73" s="164"/>
      <c r="J73" s="164"/>
      <c r="K73" s="164"/>
      <c r="L73" s="164"/>
      <c r="M73" s="164"/>
      <c r="N73" s="164"/>
    </row>
    <row r="74" spans="2:14" x14ac:dyDescent="0.2">
      <c r="B74" s="233"/>
    </row>
    <row r="75" spans="2:14" x14ac:dyDescent="0.2">
      <c r="B75" s="233"/>
    </row>
    <row r="76" spans="2:14" ht="13.5" thickBot="1" x14ac:dyDescent="0.25">
      <c r="B76" s="66"/>
      <c r="C76" s="66"/>
      <c r="D76" s="66"/>
      <c r="E76" s="66"/>
      <c r="F76" s="66"/>
      <c r="G76" s="66"/>
      <c r="H76" s="66"/>
      <c r="I76" s="66"/>
      <c r="J76" s="66"/>
      <c r="K76" s="66"/>
      <c r="L76" s="66"/>
      <c r="M76" s="66"/>
      <c r="N76" s="66"/>
    </row>
    <row r="77" spans="2:14" ht="13.5" thickTop="1" x14ac:dyDescent="0.2">
      <c r="B77" s="605" t="str">
        <f>Guide!$C$29</f>
        <v>For year: 2022</v>
      </c>
      <c r="N77" s="73" t="s">
        <v>465</v>
      </c>
    </row>
  </sheetData>
  <sheetProtection algorithmName="SHA-512" hashValue="nOO0dVPw6MS5U/zShy/JAggiG9mwmJgctMpHd0Msfo8COusiNeSMb+fecmi/DJ/UqpQySkq/pQR5/OWFahPo9Q==" saltValue="nzKioPUS13b0GTDEkXxNGg==" spinCount="100000" sheet="1" objects="1" scenarios="1"/>
  <mergeCells count="76">
    <mergeCell ref="I11:M11"/>
    <mergeCell ref="B14:H14"/>
    <mergeCell ref="I14:O14"/>
    <mergeCell ref="B16:C16"/>
    <mergeCell ref="B20:C20"/>
    <mergeCell ref="B18:C18"/>
    <mergeCell ref="B5:F6"/>
    <mergeCell ref="I9:M9"/>
    <mergeCell ref="I8:M8"/>
    <mergeCell ref="I6:M6"/>
    <mergeCell ref="I5:M5"/>
    <mergeCell ref="L71:M71"/>
    <mergeCell ref="L70:M70"/>
    <mergeCell ref="L69:M69"/>
    <mergeCell ref="L68:M68"/>
    <mergeCell ref="L67:M67"/>
    <mergeCell ref="I66:J66"/>
    <mergeCell ref="I65:J65"/>
    <mergeCell ref="J22:N22"/>
    <mergeCell ref="I30:J30"/>
    <mergeCell ref="K57:M57"/>
    <mergeCell ref="L58:M58"/>
    <mergeCell ref="L61:M61"/>
    <mergeCell ref="L60:M60"/>
    <mergeCell ref="L62:M63"/>
    <mergeCell ref="L66:M66"/>
    <mergeCell ref="L65:M65"/>
    <mergeCell ref="L64:M64"/>
    <mergeCell ref="K28:N28"/>
    <mergeCell ref="K26:N26"/>
    <mergeCell ref="I57:J58"/>
    <mergeCell ref="I61:J61"/>
    <mergeCell ref="I71:J71"/>
    <mergeCell ref="I70:J70"/>
    <mergeCell ref="I69:J69"/>
    <mergeCell ref="I68:J68"/>
    <mergeCell ref="I67:J67"/>
    <mergeCell ref="I64:J64"/>
    <mergeCell ref="D30:G30"/>
    <mergeCell ref="K16:N16"/>
    <mergeCell ref="K18:N18"/>
    <mergeCell ref="K20:N20"/>
    <mergeCell ref="I20:J20"/>
    <mergeCell ref="I18:J18"/>
    <mergeCell ref="I16:J16"/>
    <mergeCell ref="F24:G24"/>
    <mergeCell ref="K30:L30"/>
    <mergeCell ref="D16:H16"/>
    <mergeCell ref="D18:H18"/>
    <mergeCell ref="D20:H20"/>
    <mergeCell ref="C22:H22"/>
    <mergeCell ref="J24:L24"/>
    <mergeCell ref="N62:N63"/>
    <mergeCell ref="K62:K63"/>
    <mergeCell ref="B57:G58"/>
    <mergeCell ref="C24:E24"/>
    <mergeCell ref="D26:H26"/>
    <mergeCell ref="D28:H28"/>
    <mergeCell ref="B30:C30"/>
    <mergeCell ref="H57:H58"/>
    <mergeCell ref="F32:N34"/>
    <mergeCell ref="B60:G60"/>
    <mergeCell ref="B61:G61"/>
    <mergeCell ref="B62:G62"/>
    <mergeCell ref="B63:G63"/>
    <mergeCell ref="I60:J60"/>
    <mergeCell ref="I62:J63"/>
    <mergeCell ref="H62:H63"/>
    <mergeCell ref="B71:G71"/>
    <mergeCell ref="B64:G64"/>
    <mergeCell ref="B65:G65"/>
    <mergeCell ref="B66:G66"/>
    <mergeCell ref="B67:G67"/>
    <mergeCell ref="B68:G68"/>
    <mergeCell ref="B69:G69"/>
    <mergeCell ref="B70:G70"/>
  </mergeCells>
  <phoneticPr fontId="4" type="noConversion"/>
  <printOptions horizontalCentered="1"/>
  <pageMargins left="0.37" right="0.37" top="0.77" bottom="0.71" header="0.5" footer="0.5"/>
  <pageSetup scale="76" orientation="portrait" r:id="rId1"/>
  <headerFooter alignWithMargins="0">
    <oddHeader>&amp;C&amp;"Arial,Bold"Low-Income Housing Tax Credit / Tax Exempt Bond Application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fitToPage="1"/>
  </sheetPr>
  <dimension ref="B1:G67"/>
  <sheetViews>
    <sheetView zoomScaleNormal="100" workbookViewId="0">
      <selection activeCell="C20" sqref="C20"/>
    </sheetView>
  </sheetViews>
  <sheetFormatPr defaultColWidth="9" defaultRowHeight="12.75" x14ac:dyDescent="0.2"/>
  <cols>
    <col min="1" max="1" width="1.7109375" style="32" customWidth="1"/>
    <col min="2" max="2" width="36.7109375" style="32" customWidth="1"/>
    <col min="3" max="7" width="15.7109375" style="32" customWidth="1"/>
    <col min="8" max="8" width="1.7109375" style="32" customWidth="1"/>
    <col min="9" max="16384" width="9" style="32"/>
  </cols>
  <sheetData>
    <row r="1" spans="2:7" x14ac:dyDescent="0.2">
      <c r="B1" s="156">
        <f>'1'!J4</f>
        <v>0</v>
      </c>
      <c r="C1" s="35"/>
      <c r="G1" s="157">
        <f>'1'!Q4</f>
        <v>0</v>
      </c>
    </row>
    <row r="3" spans="2:7" ht="15.75" x14ac:dyDescent="0.25">
      <c r="B3" s="49" t="s">
        <v>480</v>
      </c>
      <c r="C3" s="43"/>
      <c r="D3" s="43"/>
      <c r="E3" s="43"/>
      <c r="F3" s="43"/>
      <c r="G3" s="43"/>
    </row>
    <row r="4" spans="2:7" ht="4.7" customHeight="1" x14ac:dyDescent="0.2"/>
    <row r="5" spans="2:7" x14ac:dyDescent="0.2">
      <c r="B5" s="35" t="s">
        <v>408</v>
      </c>
    </row>
    <row r="7" spans="2:7" x14ac:dyDescent="0.2">
      <c r="B7" s="50" t="s">
        <v>723</v>
      </c>
    </row>
    <row r="8" spans="2:7" x14ac:dyDescent="0.2">
      <c r="B8" s="50" t="s">
        <v>1483</v>
      </c>
    </row>
    <row r="10" spans="2:7" x14ac:dyDescent="0.2">
      <c r="B10" s="801" t="s">
        <v>740</v>
      </c>
      <c r="C10" s="803" t="s">
        <v>26</v>
      </c>
      <c r="D10" s="794" t="s">
        <v>28</v>
      </c>
      <c r="E10" s="791" t="s">
        <v>653</v>
      </c>
      <c r="F10" s="792"/>
      <c r="G10" s="2"/>
    </row>
    <row r="11" spans="2:7" x14ac:dyDescent="0.2">
      <c r="B11" s="802"/>
      <c r="C11" s="804"/>
      <c r="D11" s="795"/>
      <c r="E11" s="205" t="s">
        <v>27</v>
      </c>
      <c r="F11" s="205" t="s">
        <v>28</v>
      </c>
      <c r="G11" s="3" t="s">
        <v>213</v>
      </c>
    </row>
    <row r="12" spans="2:7" ht="4.7" customHeight="1" x14ac:dyDescent="0.2"/>
    <row r="13" spans="2:7" ht="18" customHeight="1" x14ac:dyDescent="0.2">
      <c r="B13" s="119" t="s">
        <v>708</v>
      </c>
      <c r="C13" s="111">
        <f>'9'!E9</f>
        <v>0</v>
      </c>
      <c r="D13" s="112"/>
      <c r="E13" s="111">
        <f>'9'!G9</f>
        <v>0</v>
      </c>
      <c r="F13" s="113"/>
      <c r="G13" s="114">
        <f>SUM(C13:F13)</f>
        <v>0</v>
      </c>
    </row>
    <row r="14" spans="2:7" ht="18" customHeight="1" x14ac:dyDescent="0.2">
      <c r="B14" s="120" t="s">
        <v>742</v>
      </c>
      <c r="C14" s="116"/>
      <c r="D14" s="116"/>
      <c r="E14" s="116"/>
      <c r="F14" s="116"/>
      <c r="G14" s="117"/>
    </row>
    <row r="15" spans="2:7" ht="18" customHeight="1" x14ac:dyDescent="0.2">
      <c r="B15" s="121" t="s">
        <v>350</v>
      </c>
      <c r="C15" s="111">
        <f>'9'!E101</f>
        <v>0</v>
      </c>
      <c r="D15" s="111">
        <f>'9'!F101</f>
        <v>0</v>
      </c>
      <c r="E15" s="112"/>
      <c r="F15" s="111">
        <f>'9'!H101</f>
        <v>0</v>
      </c>
      <c r="G15" s="114">
        <f>SUM(C15:F15)</f>
        <v>0</v>
      </c>
    </row>
    <row r="16" spans="2:7" ht="18" customHeight="1" x14ac:dyDescent="0.2">
      <c r="B16" s="122" t="s">
        <v>701</v>
      </c>
      <c r="C16" s="115">
        <f>'9'!E59+'9'!E62+'9'!E68</f>
        <v>0</v>
      </c>
      <c r="D16" s="115">
        <f>'9'!F59+'9'!F62+'9'!F68</f>
        <v>0</v>
      </c>
      <c r="E16" s="112"/>
      <c r="F16" s="115">
        <f>'9'!H59+'9'!H62+'9'!H68</f>
        <v>0</v>
      </c>
      <c r="G16" s="114">
        <f>SUM(C16:F16)</f>
        <v>0</v>
      </c>
    </row>
    <row r="17" spans="2:7" ht="18" customHeight="1" x14ac:dyDescent="0.2">
      <c r="B17" s="122" t="s">
        <v>345</v>
      </c>
      <c r="C17" s="111">
        <f>'9'!E91</f>
        <v>0</v>
      </c>
      <c r="D17" s="111">
        <f>'9'!F91</f>
        <v>0</v>
      </c>
      <c r="E17" s="112"/>
      <c r="F17" s="111">
        <f>'9'!H91</f>
        <v>0</v>
      </c>
      <c r="G17" s="114">
        <f t="shared" ref="G17:G58" si="0">SUM(C17:F17)</f>
        <v>0</v>
      </c>
    </row>
    <row r="18" spans="2:7" ht="18" customHeight="1" x14ac:dyDescent="0.2">
      <c r="B18" s="109" t="s">
        <v>743</v>
      </c>
      <c r="C18" s="111">
        <f>SUM('9-A'!C27:C30)</f>
        <v>0</v>
      </c>
      <c r="D18" s="111">
        <f>SUM('9-A'!D27:D30)</f>
        <v>0</v>
      </c>
      <c r="E18" s="112"/>
      <c r="F18" s="111">
        <f>SUM('9-A'!F27:F30)</f>
        <v>0</v>
      </c>
      <c r="G18" s="114">
        <f t="shared" si="0"/>
        <v>0</v>
      </c>
    </row>
    <row r="19" spans="2:7" ht="18" customHeight="1" x14ac:dyDescent="0.2">
      <c r="B19" s="120" t="s">
        <v>744</v>
      </c>
      <c r="C19" s="116"/>
      <c r="D19" s="116"/>
      <c r="E19" s="116"/>
      <c r="F19" s="116"/>
      <c r="G19" s="117"/>
    </row>
    <row r="20" spans="2:7" ht="18" customHeight="1" x14ac:dyDescent="0.2">
      <c r="B20" s="109" t="s">
        <v>714</v>
      </c>
      <c r="C20" s="105"/>
      <c r="D20" s="105"/>
      <c r="E20" s="105"/>
      <c r="F20" s="105"/>
      <c r="G20" s="114">
        <f t="shared" si="0"/>
        <v>0</v>
      </c>
    </row>
    <row r="21" spans="2:7" ht="18" customHeight="1" x14ac:dyDescent="0.2">
      <c r="B21" s="122" t="s">
        <v>702</v>
      </c>
      <c r="C21" s="105"/>
      <c r="D21" s="105"/>
      <c r="E21" s="105"/>
      <c r="F21" s="105"/>
      <c r="G21" s="114">
        <f t="shared" si="0"/>
        <v>0</v>
      </c>
    </row>
    <row r="22" spans="2:7" ht="18" customHeight="1" x14ac:dyDescent="0.2">
      <c r="B22" s="122" t="s">
        <v>706</v>
      </c>
      <c r="C22" s="105"/>
      <c r="D22" s="105"/>
      <c r="E22" s="105"/>
      <c r="F22" s="105"/>
      <c r="G22" s="114">
        <f t="shared" si="0"/>
        <v>0</v>
      </c>
    </row>
    <row r="23" spans="2:7" ht="18" customHeight="1" x14ac:dyDescent="0.2">
      <c r="B23" s="122" t="s">
        <v>713</v>
      </c>
      <c r="C23" s="105"/>
      <c r="D23" s="105"/>
      <c r="E23" s="105"/>
      <c r="F23" s="105"/>
      <c r="G23" s="114">
        <f t="shared" si="0"/>
        <v>0</v>
      </c>
    </row>
    <row r="24" spans="2:7" ht="18" customHeight="1" x14ac:dyDescent="0.2">
      <c r="B24" s="122" t="s">
        <v>704</v>
      </c>
      <c r="C24" s="105"/>
      <c r="D24" s="105"/>
      <c r="E24" s="105"/>
      <c r="F24" s="105"/>
      <c r="G24" s="114">
        <f t="shared" si="0"/>
        <v>0</v>
      </c>
    </row>
    <row r="25" spans="2:7" ht="18" customHeight="1" x14ac:dyDescent="0.2">
      <c r="B25" s="109" t="s">
        <v>715</v>
      </c>
      <c r="C25" s="105"/>
      <c r="D25" s="105"/>
      <c r="E25" s="105"/>
      <c r="F25" s="105"/>
      <c r="G25" s="114">
        <f t="shared" si="0"/>
        <v>0</v>
      </c>
    </row>
    <row r="26" spans="2:7" ht="18" customHeight="1" x14ac:dyDescent="0.2">
      <c r="B26" s="122" t="s">
        <v>709</v>
      </c>
      <c r="C26" s="105"/>
      <c r="D26" s="105"/>
      <c r="E26" s="105"/>
      <c r="F26" s="105"/>
      <c r="G26" s="114">
        <f t="shared" si="0"/>
        <v>0</v>
      </c>
    </row>
    <row r="27" spans="2:7" ht="18" customHeight="1" x14ac:dyDescent="0.2">
      <c r="B27" s="122" t="s">
        <v>703</v>
      </c>
      <c r="C27" s="105"/>
      <c r="D27" s="105"/>
      <c r="E27" s="105"/>
      <c r="F27" s="105"/>
      <c r="G27" s="114">
        <f t="shared" si="0"/>
        <v>0</v>
      </c>
    </row>
    <row r="28" spans="2:7" ht="18" customHeight="1" x14ac:dyDescent="0.2">
      <c r="B28" s="122" t="s">
        <v>707</v>
      </c>
      <c r="C28" s="105"/>
      <c r="D28" s="105"/>
      <c r="E28" s="105"/>
      <c r="F28" s="105"/>
      <c r="G28" s="114">
        <f t="shared" si="0"/>
        <v>0</v>
      </c>
    </row>
    <row r="29" spans="2:7" ht="18" customHeight="1" x14ac:dyDescent="0.2">
      <c r="B29" s="122" t="s">
        <v>745</v>
      </c>
      <c r="C29" s="105"/>
      <c r="D29" s="105"/>
      <c r="E29" s="105"/>
      <c r="F29" s="105"/>
      <c r="G29" s="114">
        <f t="shared" si="0"/>
        <v>0</v>
      </c>
    </row>
    <row r="30" spans="2:7" ht="18" customHeight="1" x14ac:dyDescent="0.2">
      <c r="B30" s="122" t="s">
        <v>712</v>
      </c>
      <c r="C30" s="105"/>
      <c r="D30" s="105"/>
      <c r="E30" s="105"/>
      <c r="F30" s="105"/>
      <c r="G30" s="114">
        <f t="shared" si="0"/>
        <v>0</v>
      </c>
    </row>
    <row r="31" spans="2:7" ht="18" customHeight="1" x14ac:dyDescent="0.2">
      <c r="B31" s="109" t="s">
        <v>716</v>
      </c>
      <c r="C31" s="105"/>
      <c r="D31" s="105"/>
      <c r="E31" s="105"/>
      <c r="F31" s="105"/>
      <c r="G31" s="114">
        <f t="shared" si="0"/>
        <v>0</v>
      </c>
    </row>
    <row r="32" spans="2:7" ht="18" customHeight="1" x14ac:dyDescent="0.2">
      <c r="B32" s="122" t="s">
        <v>741</v>
      </c>
      <c r="C32" s="105"/>
      <c r="D32" s="105"/>
      <c r="E32" s="105"/>
      <c r="F32" s="105"/>
      <c r="G32" s="114">
        <f t="shared" si="0"/>
        <v>0</v>
      </c>
    </row>
    <row r="33" spans="2:7" ht="18" customHeight="1" x14ac:dyDescent="0.2">
      <c r="B33" s="122" t="s">
        <v>705</v>
      </c>
      <c r="C33" s="105"/>
      <c r="D33" s="105"/>
      <c r="E33" s="105"/>
      <c r="F33" s="105"/>
      <c r="G33" s="114">
        <f t="shared" si="0"/>
        <v>0</v>
      </c>
    </row>
    <row r="34" spans="2:7" ht="18" customHeight="1" x14ac:dyDescent="0.2">
      <c r="B34" s="122" t="s">
        <v>711</v>
      </c>
      <c r="C34" s="105"/>
      <c r="D34" s="105"/>
      <c r="E34" s="105"/>
      <c r="F34" s="105"/>
      <c r="G34" s="114">
        <f t="shared" si="0"/>
        <v>0</v>
      </c>
    </row>
    <row r="35" spans="2:7" ht="18" customHeight="1" x14ac:dyDescent="0.2">
      <c r="B35" s="122" t="s">
        <v>746</v>
      </c>
      <c r="C35" s="105"/>
      <c r="D35" s="105"/>
      <c r="E35" s="105"/>
      <c r="F35" s="105"/>
      <c r="G35" s="114">
        <f t="shared" si="0"/>
        <v>0</v>
      </c>
    </row>
    <row r="36" spans="2:7" ht="18" customHeight="1" x14ac:dyDescent="0.2">
      <c r="B36" s="122" t="s">
        <v>262</v>
      </c>
      <c r="C36" s="105"/>
      <c r="D36" s="105"/>
      <c r="E36" s="105"/>
      <c r="F36" s="105"/>
      <c r="G36" s="114">
        <f t="shared" si="0"/>
        <v>0</v>
      </c>
    </row>
    <row r="37" spans="2:7" ht="18" customHeight="1" x14ac:dyDescent="0.2">
      <c r="B37" s="122" t="s">
        <v>710</v>
      </c>
      <c r="C37" s="105"/>
      <c r="D37" s="105"/>
      <c r="E37" s="105"/>
      <c r="F37" s="105"/>
      <c r="G37" s="114">
        <f t="shared" si="0"/>
        <v>0</v>
      </c>
    </row>
    <row r="38" spans="2:7" ht="18" customHeight="1" x14ac:dyDescent="0.2">
      <c r="B38" s="109" t="s">
        <v>717</v>
      </c>
      <c r="C38" s="105"/>
      <c r="D38" s="105"/>
      <c r="E38" s="105"/>
      <c r="F38" s="105"/>
      <c r="G38" s="114">
        <f t="shared" si="0"/>
        <v>0</v>
      </c>
    </row>
    <row r="39" spans="2:7" ht="18" customHeight="1" x14ac:dyDescent="0.2">
      <c r="B39" s="123"/>
      <c r="C39" s="105"/>
      <c r="D39" s="105"/>
      <c r="E39" s="105"/>
      <c r="F39" s="105"/>
      <c r="G39" s="114">
        <f t="shared" si="0"/>
        <v>0</v>
      </c>
    </row>
    <row r="40" spans="2:7" ht="18" customHeight="1" x14ac:dyDescent="0.2">
      <c r="B40" s="123"/>
      <c r="C40" s="105"/>
      <c r="D40" s="105"/>
      <c r="E40" s="105"/>
      <c r="F40" s="105"/>
      <c r="G40" s="114">
        <f t="shared" si="0"/>
        <v>0</v>
      </c>
    </row>
    <row r="41" spans="2:7" ht="18" customHeight="1" x14ac:dyDescent="0.2">
      <c r="B41" s="123"/>
      <c r="C41" s="105"/>
      <c r="D41" s="105"/>
      <c r="E41" s="105"/>
      <c r="F41" s="105"/>
      <c r="G41" s="114">
        <f t="shared" si="0"/>
        <v>0</v>
      </c>
    </row>
    <row r="42" spans="2:7" ht="18" customHeight="1" x14ac:dyDescent="0.2">
      <c r="B42" s="123"/>
      <c r="C42" s="105"/>
      <c r="D42" s="105"/>
      <c r="E42" s="105"/>
      <c r="F42" s="105"/>
      <c r="G42" s="114">
        <f t="shared" si="0"/>
        <v>0</v>
      </c>
    </row>
    <row r="43" spans="2:7" ht="18" customHeight="1" x14ac:dyDescent="0.2">
      <c r="B43" s="123"/>
      <c r="C43" s="105"/>
      <c r="D43" s="105"/>
      <c r="E43" s="105"/>
      <c r="F43" s="105"/>
      <c r="G43" s="114">
        <f t="shared" si="0"/>
        <v>0</v>
      </c>
    </row>
    <row r="44" spans="2:7" ht="18" customHeight="1" x14ac:dyDescent="0.2">
      <c r="B44" s="123"/>
      <c r="C44" s="105"/>
      <c r="D44" s="105"/>
      <c r="E44" s="105"/>
      <c r="F44" s="105"/>
      <c r="G44" s="114">
        <f t="shared" si="0"/>
        <v>0</v>
      </c>
    </row>
    <row r="45" spans="2:7" ht="18" customHeight="1" x14ac:dyDescent="0.2">
      <c r="B45" s="123"/>
      <c r="C45" s="105"/>
      <c r="D45" s="105"/>
      <c r="E45" s="105"/>
      <c r="F45" s="105"/>
      <c r="G45" s="114">
        <f t="shared" si="0"/>
        <v>0</v>
      </c>
    </row>
    <row r="46" spans="2:7" ht="18" customHeight="1" x14ac:dyDescent="0.2">
      <c r="B46" s="110"/>
      <c r="C46" s="105"/>
      <c r="D46" s="105"/>
      <c r="E46" s="105"/>
      <c r="F46" s="105"/>
      <c r="G46" s="114">
        <f t="shared" si="0"/>
        <v>0</v>
      </c>
    </row>
    <row r="47" spans="2:7" ht="18" customHeight="1" x14ac:dyDescent="0.2">
      <c r="B47" s="110"/>
      <c r="C47" s="105"/>
      <c r="D47" s="105"/>
      <c r="E47" s="105"/>
      <c r="F47" s="105"/>
      <c r="G47" s="114">
        <f t="shared" si="0"/>
        <v>0</v>
      </c>
    </row>
    <row r="48" spans="2:7" ht="18" customHeight="1" x14ac:dyDescent="0.2">
      <c r="B48" s="118"/>
      <c r="C48" s="105"/>
      <c r="D48" s="105"/>
      <c r="E48" s="105"/>
      <c r="F48" s="105"/>
      <c r="G48" s="114">
        <f t="shared" si="0"/>
        <v>0</v>
      </c>
    </row>
    <row r="49" spans="2:7" ht="18" customHeight="1" x14ac:dyDescent="0.2">
      <c r="B49" s="118"/>
      <c r="C49" s="105"/>
      <c r="D49" s="105"/>
      <c r="E49" s="105"/>
      <c r="F49" s="105"/>
      <c r="G49" s="114">
        <f t="shared" si="0"/>
        <v>0</v>
      </c>
    </row>
    <row r="50" spans="2:7" ht="18" customHeight="1" x14ac:dyDescent="0.2">
      <c r="B50" s="118"/>
      <c r="C50" s="105"/>
      <c r="D50" s="105"/>
      <c r="E50" s="105"/>
      <c r="F50" s="105"/>
      <c r="G50" s="114">
        <f t="shared" si="0"/>
        <v>0</v>
      </c>
    </row>
    <row r="51" spans="2:7" ht="18" customHeight="1" x14ac:dyDescent="0.2">
      <c r="B51" s="118"/>
      <c r="C51" s="105"/>
      <c r="D51" s="105"/>
      <c r="E51" s="105"/>
      <c r="F51" s="105"/>
      <c r="G51" s="114">
        <f t="shared" si="0"/>
        <v>0</v>
      </c>
    </row>
    <row r="52" spans="2:7" ht="18" customHeight="1" x14ac:dyDescent="0.2">
      <c r="B52" s="118"/>
      <c r="C52" s="105"/>
      <c r="D52" s="105"/>
      <c r="E52" s="105"/>
      <c r="F52" s="105"/>
      <c r="G52" s="114">
        <f t="shared" si="0"/>
        <v>0</v>
      </c>
    </row>
    <row r="53" spans="2:7" ht="18" customHeight="1" x14ac:dyDescent="0.2">
      <c r="B53" s="118"/>
      <c r="C53" s="105"/>
      <c r="D53" s="105"/>
      <c r="E53" s="105"/>
      <c r="F53" s="105"/>
      <c r="G53" s="114">
        <f t="shared" si="0"/>
        <v>0</v>
      </c>
    </row>
    <row r="54" spans="2:7" ht="18" customHeight="1" x14ac:dyDescent="0.2">
      <c r="B54" s="118"/>
      <c r="C54" s="105"/>
      <c r="D54" s="105"/>
      <c r="E54" s="105"/>
      <c r="F54" s="105"/>
      <c r="G54" s="114">
        <f t="shared" si="0"/>
        <v>0</v>
      </c>
    </row>
    <row r="55" spans="2:7" ht="18" customHeight="1" x14ac:dyDescent="0.2">
      <c r="B55" s="118"/>
      <c r="C55" s="105"/>
      <c r="D55" s="105"/>
      <c r="E55" s="105"/>
      <c r="F55" s="105"/>
      <c r="G55" s="114">
        <f t="shared" si="0"/>
        <v>0</v>
      </c>
    </row>
    <row r="56" spans="2:7" ht="18" customHeight="1" x14ac:dyDescent="0.2">
      <c r="B56" s="118"/>
      <c r="C56" s="105"/>
      <c r="D56" s="105"/>
      <c r="E56" s="105"/>
      <c r="F56" s="105"/>
      <c r="G56" s="114">
        <f t="shared" si="0"/>
        <v>0</v>
      </c>
    </row>
    <row r="57" spans="2:7" ht="18" customHeight="1" x14ac:dyDescent="0.2">
      <c r="B57" s="118"/>
      <c r="C57" s="105"/>
      <c r="D57" s="105"/>
      <c r="E57" s="105"/>
      <c r="F57" s="105"/>
      <c r="G57" s="114">
        <f t="shared" si="0"/>
        <v>0</v>
      </c>
    </row>
    <row r="58" spans="2:7" ht="18" customHeight="1" x14ac:dyDescent="0.2">
      <c r="B58" s="118"/>
      <c r="C58" s="105"/>
      <c r="D58" s="105"/>
      <c r="E58" s="105"/>
      <c r="F58" s="105"/>
      <c r="G58" s="114">
        <f t="shared" si="0"/>
        <v>0</v>
      </c>
    </row>
    <row r="59" spans="2:7" ht="18" customHeight="1" x14ac:dyDescent="0.2">
      <c r="B59" s="35" t="s">
        <v>747</v>
      </c>
      <c r="C59" s="206">
        <f>SUM(C15:C58)</f>
        <v>0</v>
      </c>
      <c r="D59" s="206">
        <f>SUM(D15:D58)</f>
        <v>0</v>
      </c>
      <c r="E59" s="206">
        <f>SUM(E15:E58)</f>
        <v>0</v>
      </c>
      <c r="F59" s="206">
        <f>SUM(F15:F58)</f>
        <v>0</v>
      </c>
      <c r="G59" s="206">
        <f>SUM(C59:F59)</f>
        <v>0</v>
      </c>
    </row>
    <row r="61" spans="2:7" x14ac:dyDescent="0.2">
      <c r="B61" s="32" t="s">
        <v>409</v>
      </c>
    </row>
    <row r="62" spans="2:7" ht="4.7" customHeight="1" x14ac:dyDescent="0.2"/>
    <row r="63" spans="2:7" x14ac:dyDescent="0.2">
      <c r="B63" s="50" t="s">
        <v>1482</v>
      </c>
    </row>
    <row r="66" spans="2:7" ht="13.5" thickBot="1" x14ac:dyDescent="0.25">
      <c r="B66" s="66"/>
      <c r="C66" s="66"/>
      <c r="D66" s="66"/>
      <c r="E66" s="66"/>
      <c r="F66" s="66"/>
      <c r="G66" s="66"/>
    </row>
    <row r="67" spans="2:7" ht="13.5" thickTop="1" x14ac:dyDescent="0.2">
      <c r="B67" s="605" t="str">
        <f>Guide!$C$29</f>
        <v>For year: 2022</v>
      </c>
      <c r="G67" s="73" t="s">
        <v>797</v>
      </c>
    </row>
  </sheetData>
  <sheetProtection algorithmName="SHA-512" hashValue="yVvUxx7SNoHjjUPAYLeb1P+/FopBDCvrkKGzWilEH7H2/6skzMr9mNaatPTuV0JN09dsH04qE3OAylYFCnua8Q==" saltValue="Axi4U0JlIwW+J56jWURvLQ==" spinCount="100000" sheet="1" objects="1" scenarios="1"/>
  <mergeCells count="4">
    <mergeCell ref="C10:C11"/>
    <mergeCell ref="D10:D11"/>
    <mergeCell ref="E10:F10"/>
    <mergeCell ref="B10:B11"/>
  </mergeCells>
  <phoneticPr fontId="4" type="noConversion"/>
  <printOptions horizontalCentered="1"/>
  <pageMargins left="0.35" right="0.35" top="0.76" bottom="0.65" header="0.5" footer="0.5"/>
  <pageSetup scale="64" orientation="portrait" r:id="rId1"/>
  <headerFooter alignWithMargins="0">
    <oddHeader>&amp;C&amp;"Arial,Bold"Low-Income Housing Tax Credit / Tax Exempt Bond Application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B1:K61"/>
  <sheetViews>
    <sheetView zoomScaleNormal="100" workbookViewId="0">
      <selection activeCell="B11" sqref="B11"/>
    </sheetView>
  </sheetViews>
  <sheetFormatPr defaultColWidth="9" defaultRowHeight="12.75" x14ac:dyDescent="0.2"/>
  <cols>
    <col min="1" max="1" width="1.7109375" style="32" customWidth="1"/>
    <col min="2" max="2" width="15.85546875" style="32" customWidth="1"/>
    <col min="3" max="3" width="9" style="32"/>
    <col min="4" max="4" width="27.28515625" style="32" customWidth="1"/>
    <col min="5" max="5" width="12.140625" style="32" customWidth="1"/>
    <col min="6" max="6" width="7.7109375" style="32" customWidth="1"/>
    <col min="7" max="11" width="6.7109375" style="32" customWidth="1"/>
    <col min="12" max="12" width="1.7109375" style="32" customWidth="1"/>
    <col min="13" max="16384" width="9" style="32"/>
  </cols>
  <sheetData>
    <row r="1" spans="2:11" x14ac:dyDescent="0.2">
      <c r="B1" s="156">
        <f>'1'!J4</f>
        <v>0</v>
      </c>
      <c r="J1" s="872">
        <f>'1'!Q4</f>
        <v>0</v>
      </c>
      <c r="K1" s="872"/>
    </row>
    <row r="3" spans="2:11" ht="15.75" x14ac:dyDescent="0.25">
      <c r="B3" s="49" t="s">
        <v>410</v>
      </c>
      <c r="C3" s="43"/>
      <c r="D3" s="43"/>
      <c r="E3" s="43"/>
      <c r="F3" s="43"/>
      <c r="G3" s="43"/>
      <c r="H3" s="43"/>
      <c r="I3" s="43"/>
      <c r="J3" s="43"/>
      <c r="K3" s="43"/>
    </row>
    <row r="4" spans="2:11" ht="4.7" customHeight="1" x14ac:dyDescent="0.2"/>
    <row r="5" spans="2:11" x14ac:dyDescent="0.2">
      <c r="B5" s="32" t="s">
        <v>416</v>
      </c>
    </row>
    <row r="6" spans="2:11" x14ac:dyDescent="0.2">
      <c r="B6" s="35" t="s">
        <v>417</v>
      </c>
    </row>
    <row r="7" spans="2:11" x14ac:dyDescent="0.2">
      <c r="B7" s="35" t="s">
        <v>418</v>
      </c>
    </row>
    <row r="8" spans="2:11" ht="34.5" customHeight="1" x14ac:dyDescent="0.2">
      <c r="B8" s="874" t="s">
        <v>759</v>
      </c>
      <c r="C8" s="874"/>
      <c r="D8" s="874"/>
      <c r="E8" s="874"/>
      <c r="F8" s="874"/>
      <c r="G8" s="874"/>
      <c r="H8" s="874"/>
      <c r="I8" s="874"/>
      <c r="J8" s="874"/>
      <c r="K8" s="874"/>
    </row>
    <row r="9" spans="2:11" ht="15" x14ac:dyDescent="0.25">
      <c r="B9" s="200"/>
      <c r="C9" s="871"/>
      <c r="D9" s="871"/>
      <c r="E9" s="871"/>
      <c r="F9" s="871"/>
      <c r="G9" s="870" t="s">
        <v>415</v>
      </c>
      <c r="H9" s="870"/>
      <c r="I9" s="870"/>
      <c r="J9" s="870"/>
      <c r="K9" s="870"/>
    </row>
    <row r="10" spans="2:11" ht="25.5" x14ac:dyDescent="0.2">
      <c r="B10" s="158" t="s">
        <v>411</v>
      </c>
      <c r="C10" s="174" t="s">
        <v>412</v>
      </c>
      <c r="D10" s="766" t="s">
        <v>413</v>
      </c>
      <c r="E10" s="767"/>
      <c r="F10" s="174" t="s">
        <v>414</v>
      </c>
      <c r="G10" s="174">
        <v>0</v>
      </c>
      <c r="H10" s="174">
        <v>1</v>
      </c>
      <c r="I10" s="158">
        <v>2</v>
      </c>
      <c r="J10" s="158">
        <v>3</v>
      </c>
      <c r="K10" s="158">
        <v>4</v>
      </c>
    </row>
    <row r="11" spans="2:11" ht="12.95" customHeight="1" x14ac:dyDescent="0.2">
      <c r="B11" s="453" t="s">
        <v>38</v>
      </c>
      <c r="C11" s="7"/>
      <c r="D11" s="631"/>
      <c r="E11" s="633"/>
      <c r="F11" s="201">
        <f>SUM(G11:K11)</f>
        <v>0</v>
      </c>
      <c r="G11" s="27"/>
      <c r="H11" s="27"/>
      <c r="I11" s="27"/>
      <c r="J11" s="27"/>
      <c r="K11" s="27"/>
    </row>
    <row r="12" spans="2:11" ht="12.95" customHeight="1" x14ac:dyDescent="0.2">
      <c r="B12" s="453" t="s">
        <v>38</v>
      </c>
      <c r="C12" s="7"/>
      <c r="D12" s="631"/>
      <c r="E12" s="633"/>
      <c r="F12" s="201">
        <f t="shared" ref="F12:F52" si="0">SUM(G12:K12)</f>
        <v>0</v>
      </c>
      <c r="G12" s="27"/>
      <c r="H12" s="27"/>
      <c r="I12" s="27"/>
      <c r="J12" s="27"/>
      <c r="K12" s="27"/>
    </row>
    <row r="13" spans="2:11" ht="12.95" customHeight="1" x14ac:dyDescent="0.2">
      <c r="B13" s="453" t="s">
        <v>38</v>
      </c>
      <c r="C13" s="7"/>
      <c r="D13" s="631"/>
      <c r="E13" s="633"/>
      <c r="F13" s="201">
        <f t="shared" si="0"/>
        <v>0</v>
      </c>
      <c r="G13" s="27"/>
      <c r="H13" s="27"/>
      <c r="I13" s="27"/>
      <c r="J13" s="27"/>
      <c r="K13" s="27"/>
    </row>
    <row r="14" spans="2:11" ht="12.95" customHeight="1" x14ac:dyDescent="0.2">
      <c r="B14" s="453" t="s">
        <v>38</v>
      </c>
      <c r="C14" s="7"/>
      <c r="D14" s="631"/>
      <c r="E14" s="633"/>
      <c r="F14" s="201">
        <f t="shared" si="0"/>
        <v>0</v>
      </c>
      <c r="G14" s="27"/>
      <c r="H14" s="27"/>
      <c r="I14" s="27"/>
      <c r="J14" s="27"/>
      <c r="K14" s="27"/>
    </row>
    <row r="15" spans="2:11" ht="12.95" customHeight="1" x14ac:dyDescent="0.2">
      <c r="B15" s="453" t="s">
        <v>38</v>
      </c>
      <c r="C15" s="7"/>
      <c r="D15" s="631"/>
      <c r="E15" s="633"/>
      <c r="F15" s="201">
        <f t="shared" si="0"/>
        <v>0</v>
      </c>
      <c r="G15" s="27"/>
      <c r="H15" s="27"/>
      <c r="I15" s="27"/>
      <c r="J15" s="27"/>
      <c r="K15" s="27"/>
    </row>
    <row r="16" spans="2:11" ht="12.95" customHeight="1" x14ac:dyDescent="0.2">
      <c r="B16" s="453" t="s">
        <v>38</v>
      </c>
      <c r="C16" s="7"/>
      <c r="D16" s="631"/>
      <c r="E16" s="633"/>
      <c r="F16" s="201">
        <f t="shared" si="0"/>
        <v>0</v>
      </c>
      <c r="G16" s="27"/>
      <c r="H16" s="27"/>
      <c r="I16" s="27"/>
      <c r="J16" s="27"/>
      <c r="K16" s="27"/>
    </row>
    <row r="17" spans="2:11" ht="12.95" customHeight="1" x14ac:dyDescent="0.2">
      <c r="B17" s="453" t="s">
        <v>38</v>
      </c>
      <c r="C17" s="7"/>
      <c r="D17" s="631"/>
      <c r="E17" s="633"/>
      <c r="F17" s="201">
        <f t="shared" si="0"/>
        <v>0</v>
      </c>
      <c r="G17" s="27"/>
      <c r="H17" s="27"/>
      <c r="I17" s="27"/>
      <c r="J17" s="27"/>
      <c r="K17" s="27"/>
    </row>
    <row r="18" spans="2:11" ht="12.95" customHeight="1" x14ac:dyDescent="0.2">
      <c r="B18" s="453" t="s">
        <v>38</v>
      </c>
      <c r="C18" s="7"/>
      <c r="D18" s="631"/>
      <c r="E18" s="633"/>
      <c r="F18" s="201">
        <f t="shared" si="0"/>
        <v>0</v>
      </c>
      <c r="G18" s="27"/>
      <c r="H18" s="27"/>
      <c r="I18" s="27"/>
      <c r="J18" s="27"/>
      <c r="K18" s="27"/>
    </row>
    <row r="19" spans="2:11" ht="12.95" customHeight="1" x14ac:dyDescent="0.2">
      <c r="B19" s="453" t="s">
        <v>38</v>
      </c>
      <c r="C19" s="7"/>
      <c r="D19" s="631"/>
      <c r="E19" s="633"/>
      <c r="F19" s="201">
        <f t="shared" si="0"/>
        <v>0</v>
      </c>
      <c r="G19" s="27"/>
      <c r="H19" s="27"/>
      <c r="I19" s="27"/>
      <c r="J19" s="27"/>
      <c r="K19" s="27"/>
    </row>
    <row r="20" spans="2:11" ht="12.95" customHeight="1" x14ac:dyDescent="0.2">
      <c r="B20" s="453" t="s">
        <v>38</v>
      </c>
      <c r="C20" s="7"/>
      <c r="D20" s="631"/>
      <c r="E20" s="633"/>
      <c r="F20" s="201">
        <f t="shared" si="0"/>
        <v>0</v>
      </c>
      <c r="G20" s="27"/>
      <c r="H20" s="27"/>
      <c r="I20" s="27"/>
      <c r="J20" s="27"/>
      <c r="K20" s="27"/>
    </row>
    <row r="21" spans="2:11" ht="12.95" customHeight="1" x14ac:dyDescent="0.2">
      <c r="B21" s="453" t="s">
        <v>38</v>
      </c>
      <c r="C21" s="7"/>
      <c r="D21" s="631"/>
      <c r="E21" s="633"/>
      <c r="F21" s="201">
        <f t="shared" si="0"/>
        <v>0</v>
      </c>
      <c r="G21" s="27"/>
      <c r="H21" s="27"/>
      <c r="I21" s="27"/>
      <c r="J21" s="27"/>
      <c r="K21" s="27"/>
    </row>
    <row r="22" spans="2:11" ht="12.95" customHeight="1" x14ac:dyDescent="0.2">
      <c r="B22" s="453" t="s">
        <v>38</v>
      </c>
      <c r="C22" s="7"/>
      <c r="D22" s="631"/>
      <c r="E22" s="633"/>
      <c r="F22" s="201">
        <f t="shared" si="0"/>
        <v>0</v>
      </c>
      <c r="G22" s="27"/>
      <c r="H22" s="27"/>
      <c r="I22" s="27"/>
      <c r="J22" s="27"/>
      <c r="K22" s="27"/>
    </row>
    <row r="23" spans="2:11" ht="12.95" customHeight="1" x14ac:dyDescent="0.2">
      <c r="B23" s="453" t="s">
        <v>38</v>
      </c>
      <c r="C23" s="7"/>
      <c r="D23" s="631"/>
      <c r="E23" s="633"/>
      <c r="F23" s="201">
        <f t="shared" si="0"/>
        <v>0</v>
      </c>
      <c r="G23" s="27"/>
      <c r="H23" s="27"/>
      <c r="I23" s="27"/>
      <c r="J23" s="27"/>
      <c r="K23" s="27"/>
    </row>
    <row r="24" spans="2:11" ht="12.95" customHeight="1" x14ac:dyDescent="0.2">
      <c r="B24" s="453" t="s">
        <v>38</v>
      </c>
      <c r="C24" s="7"/>
      <c r="D24" s="631"/>
      <c r="E24" s="633"/>
      <c r="F24" s="201">
        <f t="shared" si="0"/>
        <v>0</v>
      </c>
      <c r="G24" s="27"/>
      <c r="H24" s="27"/>
      <c r="I24" s="27"/>
      <c r="J24" s="27"/>
      <c r="K24" s="27"/>
    </row>
    <row r="25" spans="2:11" ht="12.95" customHeight="1" x14ac:dyDescent="0.2">
      <c r="B25" s="453" t="s">
        <v>38</v>
      </c>
      <c r="C25" s="7"/>
      <c r="D25" s="631"/>
      <c r="E25" s="633"/>
      <c r="F25" s="201">
        <f t="shared" si="0"/>
        <v>0</v>
      </c>
      <c r="G25" s="27"/>
      <c r="H25" s="27"/>
      <c r="I25" s="27"/>
      <c r="J25" s="27"/>
      <c r="K25" s="27"/>
    </row>
    <row r="26" spans="2:11" ht="12.95" customHeight="1" x14ac:dyDescent="0.2">
      <c r="B26" s="453" t="s">
        <v>38</v>
      </c>
      <c r="C26" s="7"/>
      <c r="D26" s="631"/>
      <c r="E26" s="633"/>
      <c r="F26" s="201">
        <f t="shared" si="0"/>
        <v>0</v>
      </c>
      <c r="G26" s="27"/>
      <c r="H26" s="27"/>
      <c r="I26" s="27"/>
      <c r="J26" s="27"/>
      <c r="K26" s="27"/>
    </row>
    <row r="27" spans="2:11" ht="12.95" customHeight="1" x14ac:dyDescent="0.2">
      <c r="B27" s="453" t="s">
        <v>38</v>
      </c>
      <c r="C27" s="7"/>
      <c r="D27" s="631"/>
      <c r="E27" s="633"/>
      <c r="F27" s="201">
        <f t="shared" si="0"/>
        <v>0</v>
      </c>
      <c r="G27" s="27"/>
      <c r="H27" s="27"/>
      <c r="I27" s="27"/>
      <c r="J27" s="27"/>
      <c r="K27" s="27"/>
    </row>
    <row r="28" spans="2:11" ht="12.95" customHeight="1" x14ac:dyDescent="0.2">
      <c r="B28" s="453" t="s">
        <v>38</v>
      </c>
      <c r="C28" s="7"/>
      <c r="D28" s="631"/>
      <c r="E28" s="633"/>
      <c r="F28" s="201">
        <f t="shared" si="0"/>
        <v>0</v>
      </c>
      <c r="G28" s="27"/>
      <c r="H28" s="27"/>
      <c r="I28" s="27"/>
      <c r="J28" s="27"/>
      <c r="K28" s="27"/>
    </row>
    <row r="29" spans="2:11" ht="12.95" customHeight="1" x14ac:dyDescent="0.2">
      <c r="B29" s="453" t="s">
        <v>38</v>
      </c>
      <c r="C29" s="7"/>
      <c r="D29" s="631"/>
      <c r="E29" s="633"/>
      <c r="F29" s="201">
        <f t="shared" si="0"/>
        <v>0</v>
      </c>
      <c r="G29" s="27"/>
      <c r="H29" s="27"/>
      <c r="I29" s="27"/>
      <c r="J29" s="27"/>
      <c r="K29" s="27"/>
    </row>
    <row r="30" spans="2:11" ht="12.95" customHeight="1" x14ac:dyDescent="0.2">
      <c r="B30" s="453" t="s">
        <v>38</v>
      </c>
      <c r="C30" s="7"/>
      <c r="D30" s="631"/>
      <c r="E30" s="633"/>
      <c r="F30" s="201">
        <f t="shared" si="0"/>
        <v>0</v>
      </c>
      <c r="G30" s="27"/>
      <c r="H30" s="27"/>
      <c r="I30" s="27"/>
      <c r="J30" s="27"/>
      <c r="K30" s="27"/>
    </row>
    <row r="31" spans="2:11" ht="12.95" customHeight="1" x14ac:dyDescent="0.2">
      <c r="B31" s="453" t="s">
        <v>38</v>
      </c>
      <c r="C31" s="7"/>
      <c r="D31" s="631"/>
      <c r="E31" s="633"/>
      <c r="F31" s="201">
        <f t="shared" si="0"/>
        <v>0</v>
      </c>
      <c r="G31" s="27"/>
      <c r="H31" s="27"/>
      <c r="I31" s="27"/>
      <c r="J31" s="27"/>
      <c r="K31" s="27"/>
    </row>
    <row r="32" spans="2:11" ht="12.95" customHeight="1" x14ac:dyDescent="0.2">
      <c r="B32" s="453" t="s">
        <v>38</v>
      </c>
      <c r="C32" s="7"/>
      <c r="D32" s="631"/>
      <c r="E32" s="633"/>
      <c r="F32" s="201">
        <f t="shared" si="0"/>
        <v>0</v>
      </c>
      <c r="G32" s="27"/>
      <c r="H32" s="27"/>
      <c r="I32" s="27"/>
      <c r="J32" s="27"/>
      <c r="K32" s="27"/>
    </row>
    <row r="33" spans="2:11" ht="12.95" customHeight="1" x14ac:dyDescent="0.2">
      <c r="B33" s="453" t="s">
        <v>38</v>
      </c>
      <c r="C33" s="7"/>
      <c r="D33" s="631"/>
      <c r="E33" s="633"/>
      <c r="F33" s="201">
        <f t="shared" si="0"/>
        <v>0</v>
      </c>
      <c r="G33" s="27"/>
      <c r="H33" s="27"/>
      <c r="I33" s="27"/>
      <c r="J33" s="27"/>
      <c r="K33" s="27"/>
    </row>
    <row r="34" spans="2:11" ht="12.95" customHeight="1" x14ac:dyDescent="0.2">
      <c r="B34" s="453" t="s">
        <v>38</v>
      </c>
      <c r="C34" s="7"/>
      <c r="D34" s="631"/>
      <c r="E34" s="633"/>
      <c r="F34" s="201">
        <f t="shared" si="0"/>
        <v>0</v>
      </c>
      <c r="G34" s="27"/>
      <c r="H34" s="27"/>
      <c r="I34" s="27"/>
      <c r="J34" s="27"/>
      <c r="K34" s="27"/>
    </row>
    <row r="35" spans="2:11" ht="12.95" customHeight="1" x14ac:dyDescent="0.2">
      <c r="B35" s="453" t="s">
        <v>38</v>
      </c>
      <c r="C35" s="7"/>
      <c r="D35" s="631"/>
      <c r="E35" s="633"/>
      <c r="F35" s="201">
        <f t="shared" si="0"/>
        <v>0</v>
      </c>
      <c r="G35" s="27"/>
      <c r="H35" s="27"/>
      <c r="I35" s="27"/>
      <c r="J35" s="27"/>
      <c r="K35" s="27"/>
    </row>
    <row r="36" spans="2:11" ht="12.95" customHeight="1" x14ac:dyDescent="0.2">
      <c r="B36" s="453" t="s">
        <v>38</v>
      </c>
      <c r="C36" s="7"/>
      <c r="D36" s="631"/>
      <c r="E36" s="633"/>
      <c r="F36" s="201">
        <f t="shared" si="0"/>
        <v>0</v>
      </c>
      <c r="G36" s="27"/>
      <c r="H36" s="27"/>
      <c r="I36" s="27"/>
      <c r="J36" s="27"/>
      <c r="K36" s="27"/>
    </row>
    <row r="37" spans="2:11" ht="12.95" customHeight="1" x14ac:dyDescent="0.2">
      <c r="B37" s="453" t="s">
        <v>38</v>
      </c>
      <c r="C37" s="7"/>
      <c r="D37" s="631"/>
      <c r="E37" s="633"/>
      <c r="F37" s="201">
        <f t="shared" si="0"/>
        <v>0</v>
      </c>
      <c r="G37" s="27"/>
      <c r="H37" s="27"/>
      <c r="I37" s="27"/>
      <c r="J37" s="27"/>
      <c r="K37" s="27"/>
    </row>
    <row r="38" spans="2:11" ht="12.95" customHeight="1" x14ac:dyDescent="0.2">
      <c r="B38" s="453" t="s">
        <v>38</v>
      </c>
      <c r="C38" s="7"/>
      <c r="D38" s="631"/>
      <c r="E38" s="633"/>
      <c r="F38" s="201">
        <f t="shared" si="0"/>
        <v>0</v>
      </c>
      <c r="G38" s="27"/>
      <c r="H38" s="27"/>
      <c r="I38" s="27"/>
      <c r="J38" s="27"/>
      <c r="K38" s="27"/>
    </row>
    <row r="39" spans="2:11" ht="12.95" customHeight="1" x14ac:dyDescent="0.2">
      <c r="B39" s="453" t="s">
        <v>38</v>
      </c>
      <c r="C39" s="7"/>
      <c r="D39" s="631"/>
      <c r="E39" s="633"/>
      <c r="F39" s="201">
        <f t="shared" si="0"/>
        <v>0</v>
      </c>
      <c r="G39" s="27"/>
      <c r="H39" s="27"/>
      <c r="I39" s="27"/>
      <c r="J39" s="27"/>
      <c r="K39" s="27"/>
    </row>
    <row r="40" spans="2:11" ht="12.95" customHeight="1" x14ac:dyDescent="0.2">
      <c r="B40" s="453" t="s">
        <v>38</v>
      </c>
      <c r="C40" s="7"/>
      <c r="D40" s="631"/>
      <c r="E40" s="633"/>
      <c r="F40" s="201">
        <f t="shared" si="0"/>
        <v>0</v>
      </c>
      <c r="G40" s="27"/>
      <c r="H40" s="27"/>
      <c r="I40" s="27"/>
      <c r="J40" s="27"/>
      <c r="K40" s="27"/>
    </row>
    <row r="41" spans="2:11" ht="12.95" customHeight="1" x14ac:dyDescent="0.2">
      <c r="B41" s="453" t="s">
        <v>38</v>
      </c>
      <c r="C41" s="7"/>
      <c r="D41" s="631"/>
      <c r="E41" s="633"/>
      <c r="F41" s="201">
        <f t="shared" si="0"/>
        <v>0</v>
      </c>
      <c r="G41" s="27"/>
      <c r="H41" s="27"/>
      <c r="I41" s="27"/>
      <c r="J41" s="27"/>
      <c r="K41" s="27"/>
    </row>
    <row r="42" spans="2:11" ht="12.95" customHeight="1" x14ac:dyDescent="0.2">
      <c r="B42" s="453" t="s">
        <v>38</v>
      </c>
      <c r="C42" s="7"/>
      <c r="D42" s="631"/>
      <c r="E42" s="633"/>
      <c r="F42" s="201">
        <f t="shared" si="0"/>
        <v>0</v>
      </c>
      <c r="G42" s="27"/>
      <c r="H42" s="27"/>
      <c r="I42" s="27"/>
      <c r="J42" s="27"/>
      <c r="K42" s="27"/>
    </row>
    <row r="43" spans="2:11" ht="12.95" customHeight="1" x14ac:dyDescent="0.2">
      <c r="B43" s="453" t="s">
        <v>38</v>
      </c>
      <c r="C43" s="7"/>
      <c r="D43" s="631"/>
      <c r="E43" s="633"/>
      <c r="F43" s="201">
        <f t="shared" si="0"/>
        <v>0</v>
      </c>
      <c r="G43" s="27"/>
      <c r="H43" s="27"/>
      <c r="I43" s="27"/>
      <c r="J43" s="27"/>
      <c r="K43" s="27"/>
    </row>
    <row r="44" spans="2:11" ht="12.95" customHeight="1" x14ac:dyDescent="0.2">
      <c r="B44" s="453" t="s">
        <v>38</v>
      </c>
      <c r="C44" s="7"/>
      <c r="D44" s="631"/>
      <c r="E44" s="633"/>
      <c r="F44" s="201">
        <f t="shared" si="0"/>
        <v>0</v>
      </c>
      <c r="G44" s="27"/>
      <c r="H44" s="27"/>
      <c r="I44" s="27"/>
      <c r="J44" s="27"/>
      <c r="K44" s="27"/>
    </row>
    <row r="45" spans="2:11" ht="12.95" customHeight="1" x14ac:dyDescent="0.2">
      <c r="B45" s="453" t="s">
        <v>38</v>
      </c>
      <c r="C45" s="7"/>
      <c r="D45" s="631"/>
      <c r="E45" s="633"/>
      <c r="F45" s="201">
        <f t="shared" si="0"/>
        <v>0</v>
      </c>
      <c r="G45" s="27"/>
      <c r="H45" s="27"/>
      <c r="I45" s="27"/>
      <c r="J45" s="27"/>
      <c r="K45" s="27"/>
    </row>
    <row r="46" spans="2:11" ht="12.95" customHeight="1" x14ac:dyDescent="0.2">
      <c r="B46" s="453" t="s">
        <v>38</v>
      </c>
      <c r="C46" s="7"/>
      <c r="D46" s="631"/>
      <c r="E46" s="633"/>
      <c r="F46" s="201">
        <f t="shared" si="0"/>
        <v>0</v>
      </c>
      <c r="G46" s="27"/>
      <c r="H46" s="27"/>
      <c r="I46" s="27"/>
      <c r="J46" s="27"/>
      <c r="K46" s="27"/>
    </row>
    <row r="47" spans="2:11" ht="12.95" customHeight="1" x14ac:dyDescent="0.2">
      <c r="B47" s="453" t="s">
        <v>38</v>
      </c>
      <c r="C47" s="7"/>
      <c r="D47" s="631"/>
      <c r="E47" s="633"/>
      <c r="F47" s="201">
        <f t="shared" si="0"/>
        <v>0</v>
      </c>
      <c r="G47" s="27"/>
      <c r="H47" s="27"/>
      <c r="I47" s="27"/>
      <c r="J47" s="27"/>
      <c r="K47" s="27"/>
    </row>
    <row r="48" spans="2:11" ht="12.95" customHeight="1" x14ac:dyDescent="0.2">
      <c r="B48" s="453" t="s">
        <v>38</v>
      </c>
      <c r="C48" s="7"/>
      <c r="D48" s="631"/>
      <c r="E48" s="633"/>
      <c r="F48" s="201">
        <f t="shared" si="0"/>
        <v>0</v>
      </c>
      <c r="G48" s="27"/>
      <c r="H48" s="27"/>
      <c r="I48" s="27"/>
      <c r="J48" s="27"/>
      <c r="K48" s="27"/>
    </row>
    <row r="49" spans="2:11" ht="12.95" customHeight="1" x14ac:dyDescent="0.2">
      <c r="B49" s="453" t="s">
        <v>38</v>
      </c>
      <c r="C49" s="7"/>
      <c r="D49" s="631"/>
      <c r="E49" s="633"/>
      <c r="F49" s="201">
        <f t="shared" si="0"/>
        <v>0</v>
      </c>
      <c r="G49" s="27"/>
      <c r="H49" s="27"/>
      <c r="I49" s="27"/>
      <c r="J49" s="27"/>
      <c r="K49" s="27"/>
    </row>
    <row r="50" spans="2:11" ht="12.95" customHeight="1" x14ac:dyDescent="0.2">
      <c r="B50" s="453" t="s">
        <v>38</v>
      </c>
      <c r="C50" s="7"/>
      <c r="D50" s="631"/>
      <c r="E50" s="633"/>
      <c r="F50" s="201">
        <f t="shared" si="0"/>
        <v>0</v>
      </c>
      <c r="G50" s="27"/>
      <c r="H50" s="27"/>
      <c r="I50" s="27"/>
      <c r="J50" s="27"/>
      <c r="K50" s="27"/>
    </row>
    <row r="51" spans="2:11" ht="12.95" customHeight="1" x14ac:dyDescent="0.2">
      <c r="B51" s="453" t="s">
        <v>38</v>
      </c>
      <c r="C51" s="7"/>
      <c r="D51" s="631"/>
      <c r="E51" s="633"/>
      <c r="F51" s="201">
        <f t="shared" si="0"/>
        <v>0</v>
      </c>
      <c r="G51" s="27"/>
      <c r="H51" s="27"/>
      <c r="I51" s="27"/>
      <c r="J51" s="27"/>
      <c r="K51" s="27"/>
    </row>
    <row r="52" spans="2:11" ht="12.95" customHeight="1" x14ac:dyDescent="0.2">
      <c r="B52" s="453" t="s">
        <v>38</v>
      </c>
      <c r="C52" s="7"/>
      <c r="D52" s="631"/>
      <c r="E52" s="633"/>
      <c r="F52" s="201">
        <f t="shared" si="0"/>
        <v>0</v>
      </c>
      <c r="G52" s="27"/>
      <c r="H52" s="27"/>
      <c r="I52" s="27"/>
      <c r="J52" s="27"/>
      <c r="K52" s="27"/>
    </row>
    <row r="53" spans="2:11" ht="12.95" customHeight="1" thickBot="1" x14ac:dyDescent="0.25">
      <c r="F53" s="202">
        <f t="shared" ref="F53:K53" si="1">SUM(F11:F52)</f>
        <v>0</v>
      </c>
      <c r="G53" s="202">
        <f t="shared" si="1"/>
        <v>0</v>
      </c>
      <c r="H53" s="202">
        <f t="shared" si="1"/>
        <v>0</v>
      </c>
      <c r="I53" s="202">
        <f t="shared" si="1"/>
        <v>0</v>
      </c>
      <c r="J53" s="202">
        <f t="shared" si="1"/>
        <v>0</v>
      </c>
      <c r="K53" s="202">
        <f t="shared" si="1"/>
        <v>0</v>
      </c>
    </row>
    <row r="54" spans="2:11" ht="13.5" thickTop="1" x14ac:dyDescent="0.2"/>
    <row r="55" spans="2:11" x14ac:dyDescent="0.2">
      <c r="B55" s="32" t="s">
        <v>421</v>
      </c>
      <c r="E55" s="6"/>
      <c r="F55" s="847" t="s">
        <v>420</v>
      </c>
      <c r="G55" s="873"/>
      <c r="H55" s="5"/>
      <c r="I55" s="846" t="s">
        <v>419</v>
      </c>
      <c r="J55" s="873"/>
      <c r="K55" s="5"/>
    </row>
    <row r="57" spans="2:11" x14ac:dyDescent="0.2">
      <c r="B57" s="32" t="s">
        <v>422</v>
      </c>
      <c r="E57" s="6"/>
      <c r="F57" s="847" t="s">
        <v>420</v>
      </c>
      <c r="G57" s="873"/>
      <c r="H57" s="5"/>
      <c r="I57" s="846" t="s">
        <v>419</v>
      </c>
      <c r="J57" s="873"/>
      <c r="K57" s="5"/>
    </row>
    <row r="58" spans="2:11" ht="7.5" customHeight="1" x14ac:dyDescent="0.2">
      <c r="E58" s="38"/>
      <c r="F58" s="46"/>
      <c r="G58" s="203"/>
      <c r="H58" s="36"/>
      <c r="I58" s="203"/>
      <c r="J58" s="203"/>
      <c r="K58" s="36"/>
    </row>
    <row r="59" spans="2:11" ht="7.5" customHeight="1" x14ac:dyDescent="0.2">
      <c r="E59" s="38"/>
      <c r="F59" s="46"/>
      <c r="G59" s="203"/>
      <c r="H59" s="36"/>
      <c r="I59" s="203"/>
      <c r="J59" s="203"/>
      <c r="K59" s="36"/>
    </row>
    <row r="60" spans="2:11" ht="7.5" customHeight="1" thickBot="1" x14ac:dyDescent="0.25">
      <c r="B60" s="66"/>
      <c r="C60" s="66"/>
      <c r="D60" s="66"/>
      <c r="E60" s="66"/>
      <c r="F60" s="66"/>
      <c r="G60" s="66"/>
      <c r="H60" s="66"/>
      <c r="I60" s="66"/>
      <c r="J60" s="66"/>
      <c r="K60" s="66"/>
    </row>
    <row r="61" spans="2:11" ht="13.5" thickTop="1" x14ac:dyDescent="0.2">
      <c r="B61" s="605" t="str">
        <f>Guide!$C$29</f>
        <v>For year: 2022</v>
      </c>
      <c r="J61" s="868" t="s">
        <v>466</v>
      </c>
      <c r="K61" s="869"/>
    </row>
  </sheetData>
  <sheetProtection algorithmName="SHA-512" hashValue="MLRgP7kA9fuP+n3xdwhoPNPXJKnzZfywnIXoUi8Cw1NdZ+v25zX4HkkWrrcfj9v0bL5Q3o9OHaJ6HyohPIqcJg==" saltValue="d7SApuiA2QS7u3BW5zUrag==" spinCount="100000" sheet="1" objects="1" scenarios="1"/>
  <mergeCells count="52">
    <mergeCell ref="D42:E42"/>
    <mergeCell ref="D44:E44"/>
    <mergeCell ref="D45:E45"/>
    <mergeCell ref="D46:E46"/>
    <mergeCell ref="D52:E52"/>
    <mergeCell ref="D47:E47"/>
    <mergeCell ref="D48:E48"/>
    <mergeCell ref="D49:E49"/>
    <mergeCell ref="D50:E50"/>
    <mergeCell ref="D51:E51"/>
    <mergeCell ref="D36:E36"/>
    <mergeCell ref="D37:E37"/>
    <mergeCell ref="D38:E38"/>
    <mergeCell ref="D39:E39"/>
    <mergeCell ref="D40:E40"/>
    <mergeCell ref="D31:E31"/>
    <mergeCell ref="D32:E32"/>
    <mergeCell ref="D33:E33"/>
    <mergeCell ref="D34:E34"/>
    <mergeCell ref="D35:E35"/>
    <mergeCell ref="D24:E24"/>
    <mergeCell ref="D25:E25"/>
    <mergeCell ref="D43:E43"/>
    <mergeCell ref="D26:E26"/>
    <mergeCell ref="B8:K8"/>
    <mergeCell ref="D10:E10"/>
    <mergeCell ref="D12:E12"/>
    <mergeCell ref="D13:E13"/>
    <mergeCell ref="D14:E14"/>
    <mergeCell ref="D22:E22"/>
    <mergeCell ref="D16:E16"/>
    <mergeCell ref="D17:E17"/>
    <mergeCell ref="D21:E21"/>
    <mergeCell ref="D27:E27"/>
    <mergeCell ref="D41:E41"/>
    <mergeCell ref="D30:E30"/>
    <mergeCell ref="J61:K61"/>
    <mergeCell ref="G9:K9"/>
    <mergeCell ref="C9:F9"/>
    <mergeCell ref="J1:K1"/>
    <mergeCell ref="F55:G55"/>
    <mergeCell ref="I55:J55"/>
    <mergeCell ref="D18:E18"/>
    <mergeCell ref="D19:E19"/>
    <mergeCell ref="D20:E20"/>
    <mergeCell ref="D23:E23"/>
    <mergeCell ref="F57:G57"/>
    <mergeCell ref="I57:J57"/>
    <mergeCell ref="D11:E11"/>
    <mergeCell ref="D15:E15"/>
    <mergeCell ref="D28:E28"/>
    <mergeCell ref="D29:E29"/>
  </mergeCells>
  <phoneticPr fontId="4" type="noConversion"/>
  <printOptions horizontalCentered="1"/>
  <pageMargins left="0.5" right="0.5" top="0.52" bottom="0.41" header="0.37" footer="0.28000000000000003"/>
  <pageSetup scale="88" orientation="portrait" r:id="rId1"/>
  <headerFooter alignWithMargins="0">
    <oddHeader>&amp;C&amp;"Arial,Bold"Low-Income Housing Tax Credit / Tax Exempt Bond Application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N255"/>
  <sheetViews>
    <sheetView zoomScaleNormal="100" workbookViewId="0">
      <selection activeCell="C4" sqref="C4"/>
    </sheetView>
  </sheetViews>
  <sheetFormatPr defaultRowHeight="12.75" x14ac:dyDescent="0.2"/>
  <cols>
    <col min="1" max="1" width="3.28515625" customWidth="1"/>
    <col min="2" max="2" width="4.140625" customWidth="1"/>
    <col min="3" max="4" width="9.140625" customWidth="1"/>
    <col min="5" max="5" width="12.140625" customWidth="1"/>
    <col min="10" max="10" width="2.42578125" customWidth="1"/>
    <col min="11" max="12" width="9.140625" customWidth="1"/>
    <col min="13" max="13" width="3.28515625" customWidth="1"/>
  </cols>
  <sheetData>
    <row r="1" spans="1:13" ht="12.75" customHeight="1" x14ac:dyDescent="0.2">
      <c r="B1" s="866">
        <f>'1'!J4</f>
        <v>0</v>
      </c>
      <c r="C1" s="866"/>
      <c r="D1" s="866"/>
      <c r="E1" s="866"/>
      <c r="F1" s="866"/>
      <c r="G1" s="866"/>
      <c r="L1" s="257">
        <f>'1'!Q4</f>
        <v>0</v>
      </c>
    </row>
    <row r="2" spans="1:13" ht="12.75" customHeight="1" x14ac:dyDescent="0.2">
      <c r="B2" s="131"/>
      <c r="C2" s="132"/>
      <c r="D2" s="131"/>
      <c r="E2" s="131"/>
    </row>
    <row r="3" spans="1:13" ht="12.75" customHeight="1" x14ac:dyDescent="0.2">
      <c r="B3" s="133" t="s">
        <v>482</v>
      </c>
      <c r="C3" s="134"/>
      <c r="D3" s="133"/>
      <c r="E3" s="135"/>
    </row>
    <row r="4" spans="1:13" ht="12.75" customHeight="1" x14ac:dyDescent="0.2">
      <c r="B4" s="131"/>
      <c r="C4" s="132"/>
      <c r="D4" s="131"/>
      <c r="E4" s="131"/>
    </row>
    <row r="5" spans="1:13" ht="12.75" customHeight="1" x14ac:dyDescent="0.2">
      <c r="A5" s="131"/>
      <c r="B5" s="136" t="s">
        <v>483</v>
      </c>
      <c r="C5" s="887" t="s">
        <v>799</v>
      </c>
      <c r="D5" s="887"/>
      <c r="E5" s="887"/>
      <c r="F5" s="887"/>
      <c r="G5" s="887"/>
      <c r="H5" s="887"/>
      <c r="I5" s="887"/>
      <c r="J5" s="887"/>
      <c r="K5" s="887"/>
      <c r="L5" s="887"/>
      <c r="M5" s="131"/>
    </row>
    <row r="6" spans="1:13" ht="12.75" customHeight="1" x14ac:dyDescent="0.2">
      <c r="A6" s="131"/>
      <c r="B6" s="137"/>
      <c r="C6" s="887"/>
      <c r="D6" s="887"/>
      <c r="E6" s="887"/>
      <c r="F6" s="887"/>
      <c r="G6" s="887"/>
      <c r="H6" s="887"/>
      <c r="I6" s="887"/>
      <c r="J6" s="887"/>
      <c r="K6" s="887"/>
      <c r="L6" s="887"/>
      <c r="M6" s="131"/>
    </row>
    <row r="7" spans="1:13" ht="12.75" customHeight="1" x14ac:dyDescent="0.2">
      <c r="A7" s="131"/>
      <c r="B7" s="137"/>
      <c r="C7" s="887"/>
      <c r="D7" s="887"/>
      <c r="E7" s="887"/>
      <c r="F7" s="887"/>
      <c r="G7" s="887"/>
      <c r="H7" s="887"/>
      <c r="I7" s="887"/>
      <c r="J7" s="887"/>
      <c r="K7" s="887"/>
      <c r="L7" s="887"/>
      <c r="M7" s="131"/>
    </row>
    <row r="8" spans="1:13" ht="12.75" customHeight="1" x14ac:dyDescent="0.2">
      <c r="A8" s="131"/>
      <c r="B8" s="137"/>
      <c r="C8" s="887"/>
      <c r="D8" s="887"/>
      <c r="E8" s="887"/>
      <c r="F8" s="887"/>
      <c r="G8" s="887"/>
      <c r="H8" s="887"/>
      <c r="I8" s="887"/>
      <c r="J8" s="887"/>
      <c r="K8" s="887"/>
      <c r="L8" s="887"/>
      <c r="M8" s="131"/>
    </row>
    <row r="9" spans="1:13" ht="12.75" customHeight="1" x14ac:dyDescent="0.2">
      <c r="A9" s="131"/>
      <c r="B9" s="137"/>
      <c r="C9" s="887"/>
      <c r="D9" s="887"/>
      <c r="E9" s="887"/>
      <c r="F9" s="887"/>
      <c r="G9" s="887"/>
      <c r="H9" s="887"/>
      <c r="I9" s="887"/>
      <c r="J9" s="887"/>
      <c r="K9" s="887"/>
      <c r="L9" s="887"/>
      <c r="M9" s="131"/>
    </row>
    <row r="10" spans="1:13" ht="12.75" customHeight="1" x14ac:dyDescent="0.2">
      <c r="A10" s="131"/>
      <c r="B10" s="137"/>
      <c r="C10" s="887"/>
      <c r="D10" s="887"/>
      <c r="E10" s="887"/>
      <c r="F10" s="887"/>
      <c r="G10" s="887"/>
      <c r="H10" s="887"/>
      <c r="I10" s="887"/>
      <c r="J10" s="887"/>
      <c r="K10" s="887"/>
      <c r="L10" s="887"/>
      <c r="M10" s="131"/>
    </row>
    <row r="11" spans="1:13" ht="12.75" customHeight="1" x14ac:dyDescent="0.2">
      <c r="A11" s="131"/>
      <c r="B11" s="137"/>
      <c r="C11" s="887"/>
      <c r="D11" s="887"/>
      <c r="E11" s="887"/>
      <c r="F11" s="887"/>
      <c r="G11" s="887"/>
      <c r="H11" s="887"/>
      <c r="I11" s="887"/>
      <c r="J11" s="887"/>
      <c r="K11" s="887"/>
      <c r="L11" s="887"/>
      <c r="M11" s="131"/>
    </row>
    <row r="12" spans="1:13" ht="12.75" customHeight="1" x14ac:dyDescent="0.2">
      <c r="A12" s="131"/>
      <c r="B12" s="137"/>
      <c r="C12" s="887"/>
      <c r="D12" s="887"/>
      <c r="E12" s="887"/>
      <c r="F12" s="887"/>
      <c r="G12" s="887"/>
      <c r="H12" s="887"/>
      <c r="I12" s="887"/>
      <c r="J12" s="887"/>
      <c r="K12" s="887"/>
      <c r="L12" s="887"/>
      <c r="M12" s="131"/>
    </row>
    <row r="13" spans="1:13" ht="12.75" customHeight="1" x14ac:dyDescent="0.2">
      <c r="A13" s="131"/>
      <c r="B13" s="137"/>
      <c r="C13" s="138"/>
      <c r="D13" s="138"/>
      <c r="E13" s="139"/>
      <c r="F13" s="139"/>
      <c r="G13" s="139"/>
      <c r="H13" s="139"/>
      <c r="I13" s="139"/>
      <c r="J13" s="139"/>
      <c r="M13" s="131"/>
    </row>
    <row r="14" spans="1:13" ht="12.75" customHeight="1" x14ac:dyDescent="0.2">
      <c r="A14" s="131"/>
      <c r="B14" s="137" t="s">
        <v>484</v>
      </c>
      <c r="C14" s="881" t="s">
        <v>800</v>
      </c>
      <c r="D14" s="881"/>
      <c r="E14" s="881"/>
      <c r="F14" s="881"/>
      <c r="G14" s="881"/>
      <c r="H14" s="881"/>
      <c r="I14" s="881"/>
      <c r="J14" s="881"/>
      <c r="K14" s="881"/>
      <c r="L14" s="881"/>
      <c r="M14" s="131"/>
    </row>
    <row r="15" spans="1:13" ht="12.75" customHeight="1" x14ac:dyDescent="0.2">
      <c r="A15" s="131"/>
      <c r="B15" s="137"/>
      <c r="C15" s="881"/>
      <c r="D15" s="881"/>
      <c r="E15" s="881"/>
      <c r="F15" s="881"/>
      <c r="G15" s="881"/>
      <c r="H15" s="881"/>
      <c r="I15" s="881"/>
      <c r="J15" s="881"/>
      <c r="K15" s="881"/>
      <c r="L15" s="881"/>
      <c r="M15" s="131"/>
    </row>
    <row r="16" spans="1:13" ht="12.75" customHeight="1" x14ac:dyDescent="0.2">
      <c r="A16" s="131"/>
      <c r="B16" s="137"/>
      <c r="C16" s="881"/>
      <c r="D16" s="881"/>
      <c r="E16" s="881"/>
      <c r="F16" s="881"/>
      <c r="G16" s="881"/>
      <c r="H16" s="881"/>
      <c r="I16" s="881"/>
      <c r="J16" s="881"/>
      <c r="K16" s="881"/>
      <c r="L16" s="881"/>
      <c r="M16" s="131"/>
    </row>
    <row r="17" spans="2:12" ht="12.75" customHeight="1" x14ac:dyDescent="0.2">
      <c r="B17" s="137"/>
      <c r="C17" s="138"/>
      <c r="D17" s="139"/>
      <c r="E17" s="139"/>
      <c r="F17" s="139"/>
      <c r="G17" s="139"/>
      <c r="H17" s="139"/>
      <c r="I17" s="139"/>
      <c r="J17" s="139"/>
    </row>
    <row r="18" spans="2:12" ht="12.75" customHeight="1" x14ac:dyDescent="0.2">
      <c r="B18" s="137" t="s">
        <v>485</v>
      </c>
      <c r="C18" s="886" t="s">
        <v>801</v>
      </c>
      <c r="D18" s="886"/>
      <c r="E18" s="886"/>
      <c r="F18" s="886"/>
      <c r="G18" s="886"/>
      <c r="H18" s="886"/>
      <c r="I18" s="886"/>
      <c r="J18" s="886"/>
      <c r="K18" s="886"/>
      <c r="L18" s="886"/>
    </row>
    <row r="19" spans="2:12" ht="12.75" customHeight="1" x14ac:dyDescent="0.2">
      <c r="B19" s="137"/>
      <c r="C19" s="886"/>
      <c r="D19" s="886"/>
      <c r="E19" s="886"/>
      <c r="F19" s="886"/>
      <c r="G19" s="886"/>
      <c r="H19" s="886"/>
      <c r="I19" s="886"/>
      <c r="J19" s="886"/>
      <c r="K19" s="886"/>
      <c r="L19" s="886"/>
    </row>
    <row r="20" spans="2:12" ht="12.75" customHeight="1" x14ac:dyDescent="0.2">
      <c r="B20" s="137"/>
      <c r="C20" s="886"/>
      <c r="D20" s="886"/>
      <c r="E20" s="886"/>
      <c r="F20" s="886"/>
      <c r="G20" s="886"/>
      <c r="H20" s="886"/>
      <c r="I20" s="886"/>
      <c r="J20" s="886"/>
      <c r="K20" s="886"/>
      <c r="L20" s="886"/>
    </row>
    <row r="21" spans="2:12" ht="12.75" customHeight="1" x14ac:dyDescent="0.2">
      <c r="B21" s="137"/>
      <c r="C21" s="886"/>
      <c r="D21" s="886"/>
      <c r="E21" s="886"/>
      <c r="F21" s="886"/>
      <c r="G21" s="886"/>
      <c r="H21" s="886"/>
      <c r="I21" s="886"/>
      <c r="J21" s="886"/>
      <c r="K21" s="886"/>
      <c r="L21" s="886"/>
    </row>
    <row r="22" spans="2:12" ht="12.75" customHeight="1" x14ac:dyDescent="0.2">
      <c r="B22" s="137"/>
      <c r="C22" s="886"/>
      <c r="D22" s="886"/>
      <c r="E22" s="886"/>
      <c r="F22" s="886"/>
      <c r="G22" s="886"/>
      <c r="H22" s="886"/>
      <c r="I22" s="886"/>
      <c r="J22" s="886"/>
      <c r="K22" s="886"/>
      <c r="L22" s="886"/>
    </row>
    <row r="23" spans="2:12" ht="12.75" customHeight="1" x14ac:dyDescent="0.2">
      <c r="B23" s="137"/>
      <c r="C23" s="886"/>
      <c r="D23" s="886"/>
      <c r="E23" s="886"/>
      <c r="F23" s="886"/>
      <c r="G23" s="886"/>
      <c r="H23" s="886"/>
      <c r="I23" s="886"/>
      <c r="J23" s="886"/>
      <c r="K23" s="886"/>
      <c r="L23" s="886"/>
    </row>
    <row r="24" spans="2:12" ht="12.75" customHeight="1" x14ac:dyDescent="0.2">
      <c r="B24" s="137"/>
      <c r="C24" s="886"/>
      <c r="D24" s="886"/>
      <c r="E24" s="886"/>
      <c r="F24" s="886"/>
      <c r="G24" s="886"/>
      <c r="H24" s="886"/>
      <c r="I24" s="886"/>
      <c r="J24" s="886"/>
      <c r="K24" s="886"/>
      <c r="L24" s="886"/>
    </row>
    <row r="25" spans="2:12" ht="12.75" customHeight="1" x14ac:dyDescent="0.2">
      <c r="B25" s="137"/>
      <c r="C25" s="138"/>
      <c r="D25" s="139"/>
      <c r="E25" s="139"/>
      <c r="F25" s="139"/>
      <c r="G25" s="139"/>
      <c r="H25" s="139"/>
      <c r="I25" s="139"/>
      <c r="J25" s="139"/>
    </row>
    <row r="26" spans="2:12" ht="12.75" customHeight="1" x14ac:dyDescent="0.2">
      <c r="B26" s="137" t="s">
        <v>501</v>
      </c>
      <c r="C26" s="886" t="s">
        <v>802</v>
      </c>
      <c r="D26" s="886"/>
      <c r="E26" s="886"/>
      <c r="F26" s="886"/>
      <c r="G26" s="886"/>
      <c r="H26" s="886"/>
      <c r="I26" s="886"/>
      <c r="J26" s="886"/>
      <c r="K26" s="886"/>
      <c r="L26" s="886"/>
    </row>
    <row r="27" spans="2:12" ht="12.75" customHeight="1" x14ac:dyDescent="0.2">
      <c r="B27" s="137"/>
      <c r="C27" s="886"/>
      <c r="D27" s="886"/>
      <c r="E27" s="886"/>
      <c r="F27" s="886"/>
      <c r="G27" s="886"/>
      <c r="H27" s="886"/>
      <c r="I27" s="886"/>
      <c r="J27" s="886"/>
      <c r="K27" s="886"/>
      <c r="L27" s="886"/>
    </row>
    <row r="28" spans="2:12" ht="12.75" customHeight="1" x14ac:dyDescent="0.2">
      <c r="B28" s="137"/>
      <c r="C28" s="886"/>
      <c r="D28" s="886"/>
      <c r="E28" s="886"/>
      <c r="F28" s="886"/>
      <c r="G28" s="886"/>
      <c r="H28" s="886"/>
      <c r="I28" s="886"/>
      <c r="J28" s="886"/>
      <c r="K28" s="886"/>
      <c r="L28" s="886"/>
    </row>
    <row r="29" spans="2:12" ht="12.75" customHeight="1" x14ac:dyDescent="0.2">
      <c r="B29" s="137"/>
      <c r="C29" s="886"/>
      <c r="D29" s="886"/>
      <c r="E29" s="886"/>
      <c r="F29" s="886"/>
      <c r="G29" s="886"/>
      <c r="H29" s="886"/>
      <c r="I29" s="886"/>
      <c r="J29" s="886"/>
      <c r="K29" s="886"/>
      <c r="L29" s="886"/>
    </row>
    <row r="30" spans="2:12" ht="12.75" customHeight="1" x14ac:dyDescent="0.2">
      <c r="B30" s="137"/>
      <c r="C30" s="886"/>
      <c r="D30" s="886"/>
      <c r="E30" s="886"/>
      <c r="F30" s="886"/>
      <c r="G30" s="886"/>
      <c r="H30" s="886"/>
      <c r="I30" s="886"/>
      <c r="J30" s="886"/>
      <c r="K30" s="886"/>
      <c r="L30" s="886"/>
    </row>
    <row r="31" spans="2:12" ht="12.75" customHeight="1" x14ac:dyDescent="0.2">
      <c r="B31" s="137"/>
      <c r="C31" s="886"/>
      <c r="D31" s="886"/>
      <c r="E31" s="886"/>
      <c r="F31" s="886"/>
      <c r="G31" s="886"/>
      <c r="H31" s="886"/>
      <c r="I31" s="886"/>
      <c r="J31" s="886"/>
      <c r="K31" s="886"/>
      <c r="L31" s="886"/>
    </row>
    <row r="32" spans="2:12" ht="12.75" customHeight="1" x14ac:dyDescent="0.2">
      <c r="B32" s="137"/>
      <c r="C32" s="886"/>
      <c r="D32" s="886"/>
      <c r="E32" s="886"/>
      <c r="F32" s="886"/>
      <c r="G32" s="886"/>
      <c r="H32" s="886"/>
      <c r="I32" s="886"/>
      <c r="J32" s="886"/>
      <c r="K32" s="886"/>
      <c r="L32" s="886"/>
    </row>
    <row r="33" spans="2:12" ht="12.75" customHeight="1" x14ac:dyDescent="0.2">
      <c r="B33" s="137"/>
      <c r="C33" s="886"/>
      <c r="D33" s="886"/>
      <c r="E33" s="886"/>
      <c r="F33" s="886"/>
      <c r="G33" s="886"/>
      <c r="H33" s="886"/>
      <c r="I33" s="886"/>
      <c r="J33" s="886"/>
      <c r="K33" s="886"/>
      <c r="L33" s="886"/>
    </row>
    <row r="34" spans="2:12" ht="12.75" customHeight="1" x14ac:dyDescent="0.2">
      <c r="B34" s="137"/>
      <c r="C34" s="140"/>
      <c r="D34" s="140"/>
      <c r="E34" s="140"/>
      <c r="F34" s="140"/>
      <c r="G34" s="140"/>
      <c r="H34" s="140"/>
      <c r="I34" s="235"/>
      <c r="J34" s="235"/>
      <c r="K34" s="140"/>
    </row>
    <row r="35" spans="2:12" ht="12.75" customHeight="1" x14ac:dyDescent="0.2">
      <c r="B35" s="141" t="s">
        <v>502</v>
      </c>
      <c r="C35" s="886" t="s">
        <v>803</v>
      </c>
      <c r="D35" s="886"/>
      <c r="E35" s="886"/>
      <c r="F35" s="886"/>
      <c r="G35" s="886"/>
      <c r="H35" s="886"/>
      <c r="I35" s="886"/>
      <c r="J35" s="886"/>
      <c r="K35" s="886"/>
      <c r="L35" s="886"/>
    </row>
    <row r="36" spans="2:12" ht="12.75" customHeight="1" x14ac:dyDescent="0.2">
      <c r="C36" s="886"/>
      <c r="D36" s="886"/>
      <c r="E36" s="886"/>
      <c r="F36" s="886"/>
      <c r="G36" s="886"/>
      <c r="H36" s="886"/>
      <c r="I36" s="886"/>
      <c r="J36" s="886"/>
      <c r="K36" s="886"/>
      <c r="L36" s="886"/>
    </row>
    <row r="37" spans="2:12" ht="12.75" customHeight="1" x14ac:dyDescent="0.2">
      <c r="C37" s="886"/>
      <c r="D37" s="886"/>
      <c r="E37" s="886"/>
      <c r="F37" s="886"/>
      <c r="G37" s="886"/>
      <c r="H37" s="886"/>
      <c r="I37" s="886"/>
      <c r="J37" s="886"/>
      <c r="K37" s="886"/>
      <c r="L37" s="886"/>
    </row>
    <row r="38" spans="2:12" ht="12.75" customHeight="1" x14ac:dyDescent="0.2">
      <c r="C38" s="886"/>
      <c r="D38" s="886"/>
      <c r="E38" s="886"/>
      <c r="F38" s="886"/>
      <c r="G38" s="886"/>
      <c r="H38" s="886"/>
      <c r="I38" s="886"/>
      <c r="J38" s="886"/>
      <c r="K38" s="886"/>
      <c r="L38" s="886"/>
    </row>
    <row r="39" spans="2:12" ht="12.75" customHeight="1" x14ac:dyDescent="0.2">
      <c r="C39" s="886"/>
      <c r="D39" s="886"/>
      <c r="E39" s="886"/>
      <c r="F39" s="886"/>
      <c r="G39" s="886"/>
      <c r="H39" s="886"/>
      <c r="I39" s="886"/>
      <c r="J39" s="886"/>
      <c r="K39" s="886"/>
      <c r="L39" s="886"/>
    </row>
    <row r="40" spans="2:12" ht="12.75" customHeight="1" x14ac:dyDescent="0.2">
      <c r="B40" s="32"/>
      <c r="C40" s="32"/>
      <c r="D40" s="32"/>
      <c r="E40" s="32"/>
      <c r="F40" s="32"/>
      <c r="G40" s="32"/>
      <c r="H40" s="32"/>
      <c r="I40" s="32"/>
      <c r="J40" s="32"/>
      <c r="K40" s="32"/>
    </row>
    <row r="41" spans="2:12" ht="12.75" customHeight="1" x14ac:dyDescent="0.2">
      <c r="B41" s="234" t="s">
        <v>503</v>
      </c>
      <c r="C41" s="883" t="s">
        <v>804</v>
      </c>
      <c r="D41" s="883"/>
      <c r="E41" s="883"/>
      <c r="F41" s="883"/>
      <c r="G41" s="883"/>
      <c r="H41" s="883"/>
      <c r="I41" s="883"/>
      <c r="J41" s="883"/>
      <c r="K41" s="883"/>
      <c r="L41" s="883"/>
    </row>
    <row r="42" spans="2:12" ht="12.75" customHeight="1" x14ac:dyDescent="0.2">
      <c r="B42" s="234"/>
      <c r="C42" s="883"/>
      <c r="D42" s="883"/>
      <c r="E42" s="883"/>
      <c r="F42" s="883"/>
      <c r="G42" s="883"/>
      <c r="H42" s="883"/>
      <c r="I42" s="883"/>
      <c r="J42" s="883"/>
      <c r="K42" s="883"/>
      <c r="L42" s="883"/>
    </row>
    <row r="43" spans="2:12" ht="12.75" customHeight="1" x14ac:dyDescent="0.2">
      <c r="B43" s="234"/>
      <c r="C43" s="883"/>
      <c r="D43" s="883"/>
      <c r="E43" s="883"/>
      <c r="F43" s="883"/>
      <c r="G43" s="883"/>
      <c r="H43" s="883"/>
      <c r="I43" s="883"/>
      <c r="J43" s="883"/>
      <c r="K43" s="883"/>
      <c r="L43" s="883"/>
    </row>
    <row r="44" spans="2:12" ht="12.75" customHeight="1" x14ac:dyDescent="0.2">
      <c r="B44" s="234"/>
      <c r="C44" s="883"/>
      <c r="D44" s="883"/>
      <c r="E44" s="883"/>
      <c r="F44" s="883"/>
      <c r="G44" s="883"/>
      <c r="H44" s="883"/>
      <c r="I44" s="883"/>
      <c r="J44" s="883"/>
      <c r="K44" s="883"/>
      <c r="L44" s="883"/>
    </row>
    <row r="45" spans="2:12" ht="12.75" customHeight="1" x14ac:dyDescent="0.2">
      <c r="B45" s="234"/>
      <c r="C45" s="883"/>
      <c r="D45" s="883"/>
      <c r="E45" s="883"/>
      <c r="F45" s="883"/>
      <c r="G45" s="883"/>
      <c r="H45" s="883"/>
      <c r="I45" s="883"/>
      <c r="J45" s="883"/>
      <c r="K45" s="883"/>
      <c r="L45" s="883"/>
    </row>
    <row r="46" spans="2:12" ht="12.75" customHeight="1" x14ac:dyDescent="0.2">
      <c r="B46" s="234"/>
      <c r="C46" s="883"/>
      <c r="D46" s="883"/>
      <c r="E46" s="883"/>
      <c r="F46" s="883"/>
      <c r="G46" s="883"/>
      <c r="H46" s="883"/>
      <c r="I46" s="883"/>
      <c r="J46" s="883"/>
      <c r="K46" s="883"/>
      <c r="L46" s="883"/>
    </row>
    <row r="47" spans="2:12" ht="12.75" customHeight="1" x14ac:dyDescent="0.2">
      <c r="B47" s="234"/>
      <c r="C47" s="883"/>
      <c r="D47" s="883"/>
      <c r="E47" s="883"/>
      <c r="F47" s="883"/>
      <c r="G47" s="883"/>
      <c r="H47" s="883"/>
      <c r="I47" s="883"/>
      <c r="J47" s="883"/>
      <c r="K47" s="883"/>
      <c r="L47" s="883"/>
    </row>
    <row r="48" spans="2:12" ht="12.75" customHeight="1" x14ac:dyDescent="0.2">
      <c r="C48" s="235"/>
      <c r="D48" s="235"/>
      <c r="E48" s="235"/>
      <c r="F48" s="235"/>
      <c r="G48" s="235"/>
      <c r="H48" s="235"/>
      <c r="I48" s="235"/>
      <c r="J48" s="235"/>
      <c r="K48" s="235"/>
    </row>
    <row r="49" spans="2:12" ht="12.75" customHeight="1" x14ac:dyDescent="0.2">
      <c r="B49" s="153" t="s">
        <v>504</v>
      </c>
      <c r="C49" s="884" t="s">
        <v>805</v>
      </c>
      <c r="D49" s="884"/>
      <c r="E49" s="884"/>
      <c r="F49" s="884"/>
      <c r="G49" s="884"/>
      <c r="H49" s="884"/>
      <c r="I49" s="884"/>
      <c r="J49" s="884"/>
      <c r="K49" s="884"/>
      <c r="L49" s="884"/>
    </row>
    <row r="50" spans="2:12" ht="12.75" customHeight="1" x14ac:dyDescent="0.2">
      <c r="B50" s="153"/>
      <c r="C50" s="884"/>
      <c r="D50" s="884"/>
      <c r="E50" s="884"/>
      <c r="F50" s="884"/>
      <c r="G50" s="884"/>
      <c r="H50" s="884"/>
      <c r="I50" s="884"/>
      <c r="J50" s="884"/>
      <c r="K50" s="884"/>
      <c r="L50" s="884"/>
    </row>
    <row r="51" spans="2:12" ht="12.75" customHeight="1" x14ac:dyDescent="0.2">
      <c r="B51" s="153"/>
      <c r="C51" s="884"/>
      <c r="D51" s="884"/>
      <c r="E51" s="884"/>
      <c r="F51" s="884"/>
      <c r="G51" s="884"/>
      <c r="H51" s="884"/>
      <c r="I51" s="884"/>
      <c r="J51" s="884"/>
      <c r="K51" s="884"/>
      <c r="L51" s="884"/>
    </row>
    <row r="52" spans="2:12" ht="12.75" customHeight="1" x14ac:dyDescent="0.2">
      <c r="B52" s="153"/>
      <c r="C52" s="884"/>
      <c r="D52" s="884"/>
      <c r="E52" s="884"/>
      <c r="F52" s="884"/>
      <c r="G52" s="884"/>
      <c r="H52" s="884"/>
      <c r="I52" s="884"/>
      <c r="J52" s="884"/>
      <c r="K52" s="884"/>
      <c r="L52" s="884"/>
    </row>
    <row r="53" spans="2:12" ht="12.75" customHeight="1" x14ac:dyDescent="0.2">
      <c r="B53" s="153"/>
      <c r="C53" s="884"/>
      <c r="D53" s="884"/>
      <c r="E53" s="884"/>
      <c r="F53" s="884"/>
      <c r="G53" s="884"/>
      <c r="H53" s="884"/>
      <c r="I53" s="884"/>
      <c r="J53" s="884"/>
      <c r="K53" s="884"/>
      <c r="L53" s="884"/>
    </row>
    <row r="54" spans="2:12" ht="12.75" customHeight="1" x14ac:dyDescent="0.2">
      <c r="B54" s="153"/>
      <c r="C54" s="884"/>
      <c r="D54" s="884"/>
      <c r="E54" s="884"/>
      <c r="F54" s="884"/>
      <c r="G54" s="884"/>
      <c r="H54" s="884"/>
      <c r="I54" s="884"/>
      <c r="J54" s="884"/>
      <c r="K54" s="884"/>
      <c r="L54" s="884"/>
    </row>
    <row r="55" spans="2:12" ht="12.75" customHeight="1" x14ac:dyDescent="0.2">
      <c r="B55" s="153"/>
      <c r="C55" s="884"/>
      <c r="D55" s="884"/>
      <c r="E55" s="884"/>
      <c r="F55" s="884"/>
      <c r="G55" s="884"/>
      <c r="H55" s="884"/>
      <c r="I55" s="884"/>
      <c r="J55" s="884"/>
      <c r="K55" s="884"/>
      <c r="L55" s="884"/>
    </row>
    <row r="56" spans="2:12" ht="12.75" customHeight="1" x14ac:dyDescent="0.2">
      <c r="C56" s="137"/>
      <c r="D56" s="138"/>
      <c r="E56" s="139"/>
      <c r="F56" s="139"/>
      <c r="G56" s="139"/>
      <c r="H56" s="139"/>
      <c r="I56" s="139"/>
      <c r="J56" s="139"/>
    </row>
    <row r="57" spans="2:12" ht="12.75" customHeight="1" x14ac:dyDescent="0.2">
      <c r="C57" s="137"/>
      <c r="D57" s="138"/>
      <c r="E57" s="139"/>
      <c r="F57" s="139"/>
      <c r="G57" s="139"/>
      <c r="H57" s="139"/>
      <c r="I57" s="139"/>
      <c r="J57" s="139"/>
      <c r="K57" s="143"/>
    </row>
    <row r="58" spans="2:12" ht="12.75" customHeight="1" x14ac:dyDescent="0.2">
      <c r="B58" s="607" t="str">
        <f>Guide!$C$29</f>
        <v>For year: 2022</v>
      </c>
      <c r="C58" s="137"/>
      <c r="D58" s="138"/>
      <c r="E58" s="139"/>
      <c r="F58" s="139"/>
      <c r="G58" s="139"/>
      <c r="H58" s="139"/>
      <c r="I58" s="139"/>
      <c r="J58" s="139"/>
      <c r="K58" s="143"/>
      <c r="L58" s="454" t="s">
        <v>481</v>
      </c>
    </row>
    <row r="59" spans="2:12" ht="12.75" customHeight="1" x14ac:dyDescent="0.2">
      <c r="B59" s="866">
        <f>B1</f>
        <v>0</v>
      </c>
      <c r="C59" s="866"/>
      <c r="D59" s="866"/>
      <c r="E59" s="866"/>
      <c r="F59" s="866"/>
      <c r="G59" s="866"/>
      <c r="H59" s="32"/>
      <c r="I59" s="32"/>
      <c r="J59" s="32"/>
      <c r="K59" s="32"/>
      <c r="L59" s="257">
        <f>L1</f>
        <v>0</v>
      </c>
    </row>
    <row r="60" spans="2:12" ht="12.75" customHeight="1" x14ac:dyDescent="0.2">
      <c r="B60" s="152"/>
      <c r="C60" s="153"/>
      <c r="D60" s="152"/>
      <c r="E60" s="32"/>
      <c r="F60" s="32"/>
      <c r="G60" s="32"/>
      <c r="H60" s="32"/>
      <c r="I60" s="32"/>
      <c r="J60" s="32"/>
      <c r="K60" s="32"/>
    </row>
    <row r="61" spans="2:12" ht="12.75" customHeight="1" x14ac:dyDescent="0.2">
      <c r="B61" s="888" t="s">
        <v>13</v>
      </c>
      <c r="C61" s="889"/>
      <c r="D61" s="889"/>
      <c r="E61" s="889"/>
      <c r="F61" s="889"/>
      <c r="G61" s="32"/>
      <c r="H61" s="32"/>
      <c r="I61" s="32"/>
      <c r="J61" s="32"/>
      <c r="K61" s="32"/>
    </row>
    <row r="62" spans="2:12" ht="12.75" customHeight="1" x14ac:dyDescent="0.2">
      <c r="B62" s="32"/>
      <c r="C62" s="32"/>
      <c r="D62" s="32"/>
      <c r="E62" s="32"/>
      <c r="F62" s="32"/>
      <c r="G62" s="32"/>
      <c r="H62" s="32"/>
      <c r="I62" s="32"/>
      <c r="J62" s="32"/>
      <c r="K62" s="32"/>
    </row>
    <row r="63" spans="2:12" ht="12.75" customHeight="1" x14ac:dyDescent="0.2">
      <c r="B63" s="153" t="s">
        <v>505</v>
      </c>
      <c r="C63" s="884" t="s">
        <v>806</v>
      </c>
      <c r="D63" s="884"/>
      <c r="E63" s="884"/>
      <c r="F63" s="884"/>
      <c r="G63" s="884"/>
      <c r="H63" s="884"/>
      <c r="I63" s="884"/>
      <c r="J63" s="884"/>
      <c r="K63" s="884"/>
      <c r="L63" s="884"/>
    </row>
    <row r="64" spans="2:12" ht="12.75" customHeight="1" x14ac:dyDescent="0.2">
      <c r="B64" s="153"/>
      <c r="C64" s="884"/>
      <c r="D64" s="884"/>
      <c r="E64" s="884"/>
      <c r="F64" s="884"/>
      <c r="G64" s="884"/>
      <c r="H64" s="884"/>
      <c r="I64" s="884"/>
      <c r="J64" s="884"/>
      <c r="K64" s="884"/>
      <c r="L64" s="884"/>
    </row>
    <row r="65" spans="2:12" ht="12.75" customHeight="1" x14ac:dyDescent="0.2">
      <c r="B65" s="153"/>
      <c r="C65" s="884"/>
      <c r="D65" s="884"/>
      <c r="E65" s="884"/>
      <c r="F65" s="884"/>
      <c r="G65" s="884"/>
      <c r="H65" s="884"/>
      <c r="I65" s="884"/>
      <c r="J65" s="884"/>
      <c r="K65" s="884"/>
      <c r="L65" s="884"/>
    </row>
    <row r="66" spans="2:12" ht="12.75" customHeight="1" x14ac:dyDescent="0.2">
      <c r="B66" s="153"/>
      <c r="C66" s="884"/>
      <c r="D66" s="884"/>
      <c r="E66" s="884"/>
      <c r="F66" s="884"/>
      <c r="G66" s="884"/>
      <c r="H66" s="884"/>
      <c r="I66" s="884"/>
      <c r="J66" s="884"/>
      <c r="K66" s="884"/>
      <c r="L66" s="884"/>
    </row>
    <row r="67" spans="2:12" ht="12.75" customHeight="1" x14ac:dyDescent="0.2">
      <c r="B67" s="153"/>
      <c r="C67" s="152"/>
      <c r="D67" s="32"/>
      <c r="E67" s="32"/>
      <c r="F67" s="32"/>
      <c r="G67" s="32"/>
      <c r="H67" s="32"/>
      <c r="I67" s="32"/>
      <c r="J67" s="32"/>
      <c r="K67" s="32"/>
    </row>
    <row r="68" spans="2:12" ht="12.75" customHeight="1" x14ac:dyDescent="0.2">
      <c r="B68" s="153" t="s">
        <v>506</v>
      </c>
      <c r="C68" s="884" t="s">
        <v>807</v>
      </c>
      <c r="D68" s="884"/>
      <c r="E68" s="884"/>
      <c r="F68" s="884"/>
      <c r="G68" s="884"/>
      <c r="H68" s="884"/>
      <c r="I68" s="884"/>
      <c r="J68" s="884"/>
      <c r="K68" s="884"/>
      <c r="L68" s="884"/>
    </row>
    <row r="69" spans="2:12" ht="12.75" customHeight="1" x14ac:dyDescent="0.2">
      <c r="B69" s="153"/>
      <c r="C69" s="884"/>
      <c r="D69" s="884"/>
      <c r="E69" s="884"/>
      <c r="F69" s="884"/>
      <c r="G69" s="884"/>
      <c r="H69" s="884"/>
      <c r="I69" s="884"/>
      <c r="J69" s="884"/>
      <c r="K69" s="884"/>
      <c r="L69" s="884"/>
    </row>
    <row r="70" spans="2:12" ht="12.75" customHeight="1" x14ac:dyDescent="0.2">
      <c r="B70" s="153"/>
      <c r="C70" s="884"/>
      <c r="D70" s="884"/>
      <c r="E70" s="884"/>
      <c r="F70" s="884"/>
      <c r="G70" s="884"/>
      <c r="H70" s="884"/>
      <c r="I70" s="884"/>
      <c r="J70" s="884"/>
      <c r="K70" s="884"/>
      <c r="L70" s="884"/>
    </row>
    <row r="71" spans="2:12" ht="12.75" customHeight="1" x14ac:dyDescent="0.2">
      <c r="B71" s="153"/>
      <c r="C71" s="152"/>
      <c r="D71" s="32"/>
      <c r="E71" s="32"/>
      <c r="F71" s="32"/>
      <c r="G71" s="32"/>
      <c r="H71" s="32"/>
      <c r="I71" s="32"/>
      <c r="J71" s="32"/>
      <c r="K71" s="32"/>
    </row>
    <row r="72" spans="2:12" ht="12.75" customHeight="1" x14ac:dyDescent="0.2">
      <c r="B72" s="153" t="s">
        <v>508</v>
      </c>
      <c r="C72" s="884" t="s">
        <v>808</v>
      </c>
      <c r="D72" s="884"/>
      <c r="E72" s="884"/>
      <c r="F72" s="884"/>
      <c r="G72" s="884"/>
      <c r="H72" s="884"/>
      <c r="I72" s="884"/>
      <c r="J72" s="884"/>
      <c r="K72" s="884"/>
      <c r="L72" s="884"/>
    </row>
    <row r="73" spans="2:12" ht="12.75" customHeight="1" x14ac:dyDescent="0.2">
      <c r="B73" s="153"/>
      <c r="C73" s="884"/>
      <c r="D73" s="884"/>
      <c r="E73" s="884"/>
      <c r="F73" s="884"/>
      <c r="G73" s="884"/>
      <c r="H73" s="884"/>
      <c r="I73" s="884"/>
      <c r="J73" s="884"/>
      <c r="K73" s="884"/>
      <c r="L73" s="884"/>
    </row>
    <row r="74" spans="2:12" ht="12.75" customHeight="1" x14ac:dyDescent="0.2">
      <c r="B74" s="153"/>
      <c r="C74" s="884"/>
      <c r="D74" s="884"/>
      <c r="E74" s="884"/>
      <c r="F74" s="884"/>
      <c r="G74" s="884"/>
      <c r="H74" s="884"/>
      <c r="I74" s="884"/>
      <c r="J74" s="884"/>
      <c r="K74" s="884"/>
      <c r="L74" s="884"/>
    </row>
    <row r="75" spans="2:12" ht="12.75" customHeight="1" x14ac:dyDescent="0.2">
      <c r="B75" s="153"/>
      <c r="C75" s="884"/>
      <c r="D75" s="884"/>
      <c r="E75" s="884"/>
      <c r="F75" s="884"/>
      <c r="G75" s="884"/>
      <c r="H75" s="884"/>
      <c r="I75" s="884"/>
      <c r="J75" s="884"/>
      <c r="K75" s="884"/>
      <c r="L75" s="884"/>
    </row>
    <row r="76" spans="2:12" ht="12.75" customHeight="1" x14ac:dyDescent="0.2">
      <c r="B76" s="153"/>
      <c r="C76" s="152"/>
      <c r="D76" s="32"/>
      <c r="E76" s="32"/>
      <c r="F76" s="32"/>
      <c r="G76" s="32"/>
      <c r="H76" s="32"/>
      <c r="I76" s="32"/>
      <c r="J76" s="32"/>
      <c r="K76" s="32"/>
    </row>
    <row r="77" spans="2:12" ht="12.75" customHeight="1" x14ac:dyDescent="0.2">
      <c r="B77" s="153" t="s">
        <v>509</v>
      </c>
      <c r="C77" s="884" t="s">
        <v>809</v>
      </c>
      <c r="D77" s="884"/>
      <c r="E77" s="884"/>
      <c r="F77" s="884"/>
      <c r="G77" s="884"/>
      <c r="H77" s="884"/>
      <c r="I77" s="884"/>
      <c r="J77" s="884"/>
      <c r="K77" s="884"/>
      <c r="L77" s="884"/>
    </row>
    <row r="78" spans="2:12" ht="12.75" customHeight="1" x14ac:dyDescent="0.2">
      <c r="B78" s="153"/>
      <c r="C78" s="884"/>
      <c r="D78" s="884"/>
      <c r="E78" s="884"/>
      <c r="F78" s="884"/>
      <c r="G78" s="884"/>
      <c r="H78" s="884"/>
      <c r="I78" s="884"/>
      <c r="J78" s="884"/>
      <c r="K78" s="884"/>
      <c r="L78" s="884"/>
    </row>
    <row r="79" spans="2:12" ht="12.75" customHeight="1" x14ac:dyDescent="0.2">
      <c r="B79" s="153"/>
      <c r="C79" s="884"/>
      <c r="D79" s="884"/>
      <c r="E79" s="884"/>
      <c r="F79" s="884"/>
      <c r="G79" s="884"/>
      <c r="H79" s="884"/>
      <c r="I79" s="884"/>
      <c r="J79" s="884"/>
      <c r="K79" s="884"/>
      <c r="L79" s="884"/>
    </row>
    <row r="80" spans="2:12" ht="12.75" customHeight="1" x14ac:dyDescent="0.2">
      <c r="B80" s="153"/>
      <c r="C80" s="152"/>
      <c r="D80" s="32"/>
      <c r="E80" s="32"/>
      <c r="F80" s="32"/>
      <c r="G80" s="32"/>
      <c r="H80" s="32"/>
      <c r="I80" s="32"/>
      <c r="J80" s="32"/>
      <c r="K80" s="32"/>
    </row>
    <row r="81" spans="2:12" ht="12.75" customHeight="1" x14ac:dyDescent="0.2">
      <c r="B81" s="153" t="s">
        <v>510</v>
      </c>
      <c r="C81" s="885" t="s">
        <v>839</v>
      </c>
      <c r="D81" s="885"/>
      <c r="E81" s="885"/>
      <c r="F81" s="885"/>
      <c r="G81" s="885"/>
      <c r="H81" s="885"/>
      <c r="I81" s="885"/>
      <c r="J81" s="885"/>
      <c r="K81" s="885"/>
      <c r="L81" s="885"/>
    </row>
    <row r="82" spans="2:12" ht="12.75" customHeight="1" x14ac:dyDescent="0.2">
      <c r="B82" s="153"/>
      <c r="C82" s="885"/>
      <c r="D82" s="885"/>
      <c r="E82" s="885"/>
      <c r="F82" s="885"/>
      <c r="G82" s="885"/>
      <c r="H82" s="885"/>
      <c r="I82" s="885"/>
      <c r="J82" s="885"/>
      <c r="K82" s="885"/>
      <c r="L82" s="885"/>
    </row>
    <row r="83" spans="2:12" ht="12.75" customHeight="1" x14ac:dyDescent="0.2"/>
    <row r="84" spans="2:12" ht="12.75" customHeight="1" x14ac:dyDescent="0.2">
      <c r="B84" s="142" t="s">
        <v>511</v>
      </c>
      <c r="C84" s="881" t="s">
        <v>810</v>
      </c>
      <c r="D84" s="886"/>
      <c r="E84" s="886"/>
      <c r="F84" s="886"/>
      <c r="G84" s="886"/>
      <c r="H84" s="886"/>
      <c r="I84" s="886"/>
      <c r="J84" s="886"/>
      <c r="K84" s="886"/>
      <c r="L84" s="886"/>
    </row>
    <row r="85" spans="2:12" ht="12.75" customHeight="1" x14ac:dyDescent="0.2">
      <c r="B85" s="132"/>
      <c r="C85" s="886"/>
      <c r="D85" s="886"/>
      <c r="E85" s="886"/>
      <c r="F85" s="886"/>
      <c r="G85" s="886"/>
      <c r="H85" s="886"/>
      <c r="I85" s="886"/>
      <c r="J85" s="886"/>
      <c r="K85" s="886"/>
      <c r="L85" s="886"/>
    </row>
    <row r="86" spans="2:12" ht="12.75" customHeight="1" x14ac:dyDescent="0.2">
      <c r="B86" s="132"/>
      <c r="C86" s="886"/>
      <c r="D86" s="886"/>
      <c r="E86" s="886"/>
      <c r="F86" s="886"/>
      <c r="G86" s="886"/>
      <c r="H86" s="886"/>
      <c r="I86" s="886"/>
      <c r="J86" s="886"/>
      <c r="K86" s="886"/>
      <c r="L86" s="886"/>
    </row>
    <row r="87" spans="2:12" ht="12.75" customHeight="1" x14ac:dyDescent="0.2">
      <c r="B87" s="132"/>
      <c r="C87" s="886"/>
      <c r="D87" s="886"/>
      <c r="E87" s="886"/>
      <c r="F87" s="886"/>
      <c r="G87" s="886"/>
      <c r="H87" s="886"/>
      <c r="I87" s="886"/>
      <c r="J87" s="886"/>
      <c r="K87" s="886"/>
      <c r="L87" s="886"/>
    </row>
    <row r="88" spans="2:12" ht="12.75" customHeight="1" x14ac:dyDescent="0.2">
      <c r="B88" s="132"/>
      <c r="C88" s="886"/>
      <c r="D88" s="886"/>
      <c r="E88" s="886"/>
      <c r="F88" s="886"/>
      <c r="G88" s="886"/>
      <c r="H88" s="886"/>
      <c r="I88" s="886"/>
      <c r="J88" s="886"/>
      <c r="K88" s="886"/>
      <c r="L88" s="886"/>
    </row>
    <row r="89" spans="2:12" ht="12.75" customHeight="1" x14ac:dyDescent="0.2">
      <c r="B89" s="132"/>
      <c r="C89" s="131"/>
      <c r="D89" s="131"/>
      <c r="E89" s="131"/>
      <c r="F89" s="131"/>
      <c r="G89" s="131"/>
      <c r="H89" s="131"/>
      <c r="I89" s="131"/>
      <c r="J89" s="131"/>
      <c r="K89" s="131"/>
    </row>
    <row r="90" spans="2:12" ht="12.75" customHeight="1" x14ac:dyDescent="0.2">
      <c r="B90" s="142" t="s">
        <v>512</v>
      </c>
      <c r="C90" s="886" t="s">
        <v>811</v>
      </c>
      <c r="D90" s="886"/>
      <c r="E90" s="886"/>
      <c r="F90" s="886"/>
      <c r="G90" s="886"/>
      <c r="H90" s="886"/>
      <c r="I90" s="886"/>
      <c r="J90" s="886"/>
      <c r="K90" s="886"/>
      <c r="L90" s="886"/>
    </row>
    <row r="91" spans="2:12" ht="12.75" customHeight="1" x14ac:dyDescent="0.2">
      <c r="B91" s="132"/>
      <c r="C91" s="886"/>
      <c r="D91" s="886"/>
      <c r="E91" s="886"/>
      <c r="F91" s="886"/>
      <c r="G91" s="886"/>
      <c r="H91" s="886"/>
      <c r="I91" s="886"/>
      <c r="J91" s="886"/>
      <c r="K91" s="886"/>
      <c r="L91" s="886"/>
    </row>
    <row r="92" spans="2:12" ht="12.75" customHeight="1" x14ac:dyDescent="0.2">
      <c r="B92" s="132"/>
      <c r="C92" s="886"/>
      <c r="D92" s="886"/>
      <c r="E92" s="886"/>
      <c r="F92" s="886"/>
      <c r="G92" s="886"/>
      <c r="H92" s="886"/>
      <c r="I92" s="886"/>
      <c r="J92" s="886"/>
      <c r="K92" s="886"/>
      <c r="L92" s="886"/>
    </row>
    <row r="93" spans="2:12" ht="12.75" customHeight="1" x14ac:dyDescent="0.2">
      <c r="B93" s="132"/>
      <c r="C93" s="886"/>
      <c r="D93" s="886"/>
      <c r="E93" s="886"/>
      <c r="F93" s="886"/>
      <c r="G93" s="886"/>
      <c r="H93" s="886"/>
      <c r="I93" s="886"/>
      <c r="J93" s="886"/>
      <c r="K93" s="886"/>
      <c r="L93" s="886"/>
    </row>
    <row r="94" spans="2:12" ht="12.75" customHeight="1" x14ac:dyDescent="0.2">
      <c r="B94" s="132"/>
      <c r="C94" s="886"/>
      <c r="D94" s="886"/>
      <c r="E94" s="886"/>
      <c r="F94" s="886"/>
      <c r="G94" s="886"/>
      <c r="H94" s="886"/>
      <c r="I94" s="886"/>
      <c r="J94" s="886"/>
      <c r="K94" s="886"/>
      <c r="L94" s="886"/>
    </row>
    <row r="95" spans="2:12" ht="12.75" customHeight="1" x14ac:dyDescent="0.2">
      <c r="B95" s="132"/>
      <c r="C95" s="886"/>
      <c r="D95" s="886"/>
      <c r="E95" s="886"/>
      <c r="F95" s="886"/>
      <c r="G95" s="886"/>
      <c r="H95" s="886"/>
      <c r="I95" s="886"/>
      <c r="J95" s="886"/>
      <c r="K95" s="886"/>
      <c r="L95" s="886"/>
    </row>
    <row r="96" spans="2:12" ht="12.75" customHeight="1" x14ac:dyDescent="0.2">
      <c r="B96" s="132"/>
      <c r="C96" s="886"/>
      <c r="D96" s="886"/>
      <c r="E96" s="886"/>
      <c r="F96" s="886"/>
      <c r="G96" s="886"/>
      <c r="H96" s="886"/>
      <c r="I96" s="886"/>
      <c r="J96" s="886"/>
      <c r="K96" s="886"/>
      <c r="L96" s="886"/>
    </row>
    <row r="97" spans="2:12" ht="12.75" customHeight="1" x14ac:dyDescent="0.2">
      <c r="B97" s="132"/>
      <c r="C97" s="886"/>
      <c r="D97" s="886"/>
      <c r="E97" s="886"/>
      <c r="F97" s="886"/>
      <c r="G97" s="886"/>
      <c r="H97" s="886"/>
      <c r="I97" s="886"/>
      <c r="J97" s="886"/>
      <c r="K97" s="886"/>
      <c r="L97" s="886"/>
    </row>
    <row r="98" spans="2:12" ht="12.75" customHeight="1" x14ac:dyDescent="0.2">
      <c r="B98" s="132"/>
      <c r="C98" s="235"/>
      <c r="D98" s="235"/>
      <c r="E98" s="235"/>
      <c r="F98" s="235"/>
      <c r="G98" s="235"/>
      <c r="H98" s="235"/>
      <c r="I98" s="235"/>
      <c r="J98" s="235"/>
      <c r="K98" s="235"/>
    </row>
    <row r="99" spans="2:12" ht="12.75" customHeight="1" x14ac:dyDescent="0.2">
      <c r="B99" s="142" t="s">
        <v>513</v>
      </c>
      <c r="C99" s="886" t="s">
        <v>812</v>
      </c>
      <c r="D99" s="886"/>
      <c r="E99" s="886"/>
      <c r="F99" s="886"/>
      <c r="G99" s="886"/>
      <c r="H99" s="886"/>
      <c r="I99" s="886"/>
      <c r="J99" s="886"/>
      <c r="K99" s="886"/>
      <c r="L99" s="886"/>
    </row>
    <row r="100" spans="2:12" ht="12.75" customHeight="1" x14ac:dyDescent="0.2">
      <c r="B100" s="132"/>
      <c r="C100" s="886"/>
      <c r="D100" s="886"/>
      <c r="E100" s="886"/>
      <c r="F100" s="886"/>
      <c r="G100" s="886"/>
      <c r="H100" s="886"/>
      <c r="I100" s="886"/>
      <c r="J100" s="886"/>
      <c r="K100" s="886"/>
      <c r="L100" s="886"/>
    </row>
    <row r="101" spans="2:12" ht="12.75" customHeight="1" x14ac:dyDescent="0.2">
      <c r="B101" s="132"/>
      <c r="C101" s="886"/>
      <c r="D101" s="886"/>
      <c r="E101" s="886"/>
      <c r="F101" s="886"/>
      <c r="G101" s="886"/>
      <c r="H101" s="886"/>
      <c r="I101" s="886"/>
      <c r="J101" s="886"/>
      <c r="K101" s="886"/>
      <c r="L101" s="886"/>
    </row>
    <row r="102" spans="2:12" ht="12.75" customHeight="1" x14ac:dyDescent="0.2">
      <c r="B102" s="132"/>
      <c r="C102" s="886"/>
      <c r="D102" s="886"/>
      <c r="E102" s="886"/>
      <c r="F102" s="886"/>
      <c r="G102" s="886"/>
      <c r="H102" s="886"/>
      <c r="I102" s="886"/>
      <c r="J102" s="886"/>
      <c r="K102" s="886"/>
      <c r="L102" s="886"/>
    </row>
    <row r="103" spans="2:12" ht="12.75" customHeight="1" x14ac:dyDescent="0.2">
      <c r="B103" s="132"/>
      <c r="C103" s="886"/>
      <c r="D103" s="886"/>
      <c r="E103" s="886"/>
      <c r="F103" s="886"/>
      <c r="G103" s="886"/>
      <c r="H103" s="886"/>
      <c r="I103" s="886"/>
      <c r="J103" s="886"/>
      <c r="K103" s="886"/>
      <c r="L103" s="886"/>
    </row>
    <row r="104" spans="2:12" ht="12.75" customHeight="1" x14ac:dyDescent="0.2">
      <c r="B104" s="132"/>
      <c r="C104" s="886"/>
      <c r="D104" s="886"/>
      <c r="E104" s="886"/>
      <c r="F104" s="886"/>
      <c r="G104" s="886"/>
      <c r="H104" s="886"/>
      <c r="I104" s="886"/>
      <c r="J104" s="886"/>
      <c r="K104" s="886"/>
      <c r="L104" s="886"/>
    </row>
    <row r="105" spans="2:12" ht="12.75" customHeight="1" x14ac:dyDescent="0.2">
      <c r="B105" s="132"/>
      <c r="C105" s="886"/>
      <c r="D105" s="886"/>
      <c r="E105" s="886"/>
      <c r="F105" s="886"/>
      <c r="G105" s="886"/>
      <c r="H105" s="886"/>
      <c r="I105" s="886"/>
      <c r="J105" s="886"/>
      <c r="K105" s="886"/>
      <c r="L105" s="886"/>
    </row>
    <row r="106" spans="2:12" ht="12.75" customHeight="1" x14ac:dyDescent="0.2">
      <c r="B106" s="153"/>
      <c r="C106" s="152"/>
      <c r="D106" s="32"/>
      <c r="E106" s="32"/>
      <c r="F106" s="32"/>
      <c r="G106" s="32"/>
      <c r="H106" s="32"/>
      <c r="I106" s="32"/>
      <c r="J106" s="32"/>
    </row>
    <row r="107" spans="2:12" ht="12.75" customHeight="1" x14ac:dyDescent="0.2">
      <c r="B107" s="142" t="s">
        <v>514</v>
      </c>
      <c r="C107" s="881" t="s">
        <v>841</v>
      </c>
      <c r="D107" s="881"/>
      <c r="E107" s="881"/>
      <c r="F107" s="881"/>
      <c r="G107" s="881"/>
      <c r="H107" s="881"/>
      <c r="I107" s="881"/>
      <c r="J107" s="881"/>
      <c r="K107" s="881"/>
      <c r="L107" s="881"/>
    </row>
    <row r="108" spans="2:12" ht="12.75" customHeight="1" x14ac:dyDescent="0.2">
      <c r="B108" s="132"/>
      <c r="C108" s="881"/>
      <c r="D108" s="881"/>
      <c r="E108" s="881"/>
      <c r="F108" s="881"/>
      <c r="G108" s="881"/>
      <c r="H108" s="881"/>
      <c r="I108" s="881"/>
      <c r="J108" s="881"/>
      <c r="K108" s="881"/>
      <c r="L108" s="881"/>
    </row>
    <row r="109" spans="2:12" ht="12.75" customHeight="1" x14ac:dyDescent="0.2">
      <c r="B109" s="132"/>
      <c r="C109" s="881"/>
      <c r="D109" s="881"/>
      <c r="E109" s="881"/>
      <c r="F109" s="881"/>
      <c r="G109" s="881"/>
      <c r="H109" s="881"/>
      <c r="I109" s="881"/>
      <c r="J109" s="881"/>
      <c r="K109" s="881"/>
      <c r="L109" s="881"/>
    </row>
    <row r="110" spans="2:12" ht="12.75" customHeight="1" x14ac:dyDescent="0.2">
      <c r="B110" s="132"/>
      <c r="C110" s="881"/>
      <c r="D110" s="881"/>
      <c r="E110" s="881"/>
      <c r="F110" s="881"/>
      <c r="G110" s="881"/>
      <c r="H110" s="881"/>
      <c r="I110" s="881"/>
      <c r="J110" s="881"/>
      <c r="K110" s="881"/>
      <c r="L110" s="881"/>
    </row>
    <row r="111" spans="2:12" ht="12.75" customHeight="1" x14ac:dyDescent="0.2">
      <c r="B111" s="132"/>
      <c r="C111" s="243"/>
      <c r="D111" s="243"/>
      <c r="E111" s="243"/>
      <c r="F111" s="243"/>
      <c r="G111" s="243"/>
      <c r="H111" s="243"/>
      <c r="I111" s="243"/>
      <c r="J111" s="243"/>
      <c r="K111" s="243"/>
      <c r="L111" s="243"/>
    </row>
    <row r="112" spans="2:12" ht="12.75" customHeight="1" x14ac:dyDescent="0.2">
      <c r="B112" s="142" t="s">
        <v>515</v>
      </c>
      <c r="C112" s="881" t="s">
        <v>1602</v>
      </c>
      <c r="D112" s="881"/>
      <c r="E112" s="881"/>
      <c r="F112" s="881"/>
      <c r="G112" s="881"/>
      <c r="H112" s="881"/>
      <c r="I112" s="881"/>
      <c r="J112" s="881"/>
      <c r="K112" s="881"/>
      <c r="L112" s="881"/>
    </row>
    <row r="113" spans="2:12" ht="12.75" customHeight="1" x14ac:dyDescent="0.2">
      <c r="B113" s="132"/>
      <c r="C113" s="881"/>
      <c r="D113" s="881"/>
      <c r="E113" s="881"/>
      <c r="F113" s="881"/>
      <c r="G113" s="881"/>
      <c r="H113" s="881"/>
      <c r="I113" s="881"/>
      <c r="J113" s="881"/>
      <c r="K113" s="881"/>
      <c r="L113" s="881"/>
    </row>
    <row r="114" spans="2:12" ht="12.75" customHeight="1" x14ac:dyDescent="0.2">
      <c r="B114" s="132"/>
      <c r="C114" s="881"/>
      <c r="D114" s="881"/>
      <c r="E114" s="881"/>
      <c r="F114" s="881"/>
      <c r="G114" s="881"/>
      <c r="H114" s="881"/>
      <c r="I114" s="881"/>
      <c r="J114" s="881"/>
      <c r="K114" s="881"/>
      <c r="L114" s="881"/>
    </row>
    <row r="115" spans="2:12" ht="12.75" customHeight="1" x14ac:dyDescent="0.2">
      <c r="C115" s="881"/>
      <c r="D115" s="881"/>
      <c r="E115" s="881"/>
      <c r="F115" s="881"/>
      <c r="G115" s="881"/>
      <c r="H115" s="881"/>
      <c r="I115" s="881"/>
      <c r="J115" s="881"/>
      <c r="K115" s="881"/>
      <c r="L115" s="881"/>
    </row>
    <row r="116" spans="2:12" ht="12.75" customHeight="1" x14ac:dyDescent="0.2">
      <c r="B116" s="607" t="str">
        <f>Guide!$C$29</f>
        <v>For year: 2022</v>
      </c>
      <c r="C116" s="139"/>
      <c r="D116" s="139"/>
      <c r="E116" s="139"/>
      <c r="F116" s="139"/>
      <c r="G116" s="139"/>
      <c r="H116" s="139"/>
      <c r="I116" s="139"/>
      <c r="J116" s="139"/>
      <c r="L116" s="455" t="s">
        <v>598</v>
      </c>
    </row>
    <row r="117" spans="2:12" ht="12.75" customHeight="1" x14ac:dyDescent="0.2">
      <c r="B117" s="866">
        <f>B59</f>
        <v>0</v>
      </c>
      <c r="C117" s="866"/>
      <c r="D117" s="866"/>
      <c r="E117" s="866"/>
      <c r="F117" s="866"/>
      <c r="G117" s="866"/>
      <c r="H117" s="131"/>
      <c r="I117" s="131"/>
      <c r="J117" s="131"/>
      <c r="K117" s="131"/>
      <c r="L117" s="257">
        <f>L59</f>
        <v>0</v>
      </c>
    </row>
    <row r="118" spans="2:12" ht="12.75" customHeight="1" x14ac:dyDescent="0.2">
      <c r="B118" s="131"/>
      <c r="C118" s="132"/>
      <c r="D118" s="131"/>
      <c r="E118" s="131"/>
      <c r="F118" s="131"/>
      <c r="G118" s="131"/>
      <c r="H118" s="131"/>
      <c r="I118" s="131"/>
      <c r="J118" s="131"/>
      <c r="K118" s="131"/>
    </row>
    <row r="119" spans="2:12" ht="12.75" customHeight="1" x14ac:dyDescent="0.2">
      <c r="B119" s="890" t="s">
        <v>14</v>
      </c>
      <c r="C119" s="890"/>
      <c r="D119" s="890"/>
      <c r="E119" s="890"/>
      <c r="F119" s="890"/>
      <c r="G119" s="890"/>
      <c r="H119" s="890"/>
      <c r="I119" s="890"/>
      <c r="J119" s="890"/>
      <c r="K119" s="890"/>
    </row>
    <row r="120" spans="2:12" ht="12.75" customHeight="1" x14ac:dyDescent="0.2">
      <c r="B120" s="132"/>
      <c r="C120" s="235"/>
      <c r="D120" s="235"/>
      <c r="E120" s="235"/>
      <c r="F120" s="235"/>
      <c r="G120" s="235"/>
      <c r="H120" s="235"/>
      <c r="I120" s="235"/>
      <c r="J120" s="235"/>
      <c r="K120" s="235"/>
    </row>
    <row r="121" spans="2:12" ht="12.75" customHeight="1" x14ac:dyDescent="0.2">
      <c r="B121" s="246" t="s">
        <v>1601</v>
      </c>
      <c r="C121" s="882" t="s">
        <v>813</v>
      </c>
      <c r="D121" s="882"/>
      <c r="E121" s="882"/>
      <c r="F121" s="882"/>
      <c r="G121" s="882"/>
      <c r="H121" s="882"/>
      <c r="I121" s="882"/>
      <c r="J121" s="882"/>
      <c r="K121" s="882"/>
      <c r="L121" s="882"/>
    </row>
    <row r="122" spans="2:12" ht="12.75" customHeight="1" x14ac:dyDescent="0.2">
      <c r="B122" s="247"/>
      <c r="C122" s="882"/>
      <c r="D122" s="882"/>
      <c r="E122" s="882"/>
      <c r="F122" s="882"/>
      <c r="G122" s="882"/>
      <c r="H122" s="882"/>
      <c r="I122" s="882"/>
      <c r="J122" s="882"/>
      <c r="K122" s="882"/>
      <c r="L122" s="882"/>
    </row>
    <row r="123" spans="2:12" ht="12.75" customHeight="1" x14ac:dyDescent="0.2">
      <c r="B123" s="247"/>
      <c r="C123" s="882"/>
      <c r="D123" s="882"/>
      <c r="E123" s="882"/>
      <c r="F123" s="882"/>
      <c r="G123" s="882"/>
      <c r="H123" s="882"/>
      <c r="I123" s="882"/>
      <c r="J123" s="882"/>
      <c r="K123" s="882"/>
      <c r="L123" s="882"/>
    </row>
    <row r="124" spans="2:12" ht="12.75" customHeight="1" x14ac:dyDescent="0.2">
      <c r="B124" s="247"/>
      <c r="C124" s="882"/>
      <c r="D124" s="882"/>
      <c r="E124" s="882"/>
      <c r="F124" s="882"/>
      <c r="G124" s="882"/>
      <c r="H124" s="882"/>
      <c r="I124" s="882"/>
      <c r="J124" s="882"/>
      <c r="K124" s="882"/>
      <c r="L124" s="882"/>
    </row>
    <row r="125" spans="2:12" ht="12.75" customHeight="1" x14ac:dyDescent="0.2">
      <c r="B125" s="246"/>
      <c r="C125" s="882"/>
      <c r="D125" s="882"/>
      <c r="E125" s="882"/>
      <c r="F125" s="882"/>
      <c r="G125" s="882"/>
      <c r="H125" s="882"/>
      <c r="I125" s="882"/>
      <c r="J125" s="882"/>
      <c r="K125" s="882"/>
      <c r="L125" s="882"/>
    </row>
    <row r="126" spans="2:12" ht="12.75" customHeight="1" x14ac:dyDescent="0.2">
      <c r="B126" s="247"/>
      <c r="C126" s="882"/>
      <c r="D126" s="882"/>
      <c r="E126" s="882"/>
      <c r="F126" s="882"/>
      <c r="G126" s="882"/>
      <c r="H126" s="882"/>
      <c r="I126" s="882"/>
      <c r="J126" s="882"/>
      <c r="K126" s="882"/>
      <c r="L126" s="882"/>
    </row>
    <row r="127" spans="2:12" ht="12.75" customHeight="1" x14ac:dyDescent="0.2">
      <c r="B127" s="247"/>
      <c r="C127" s="882"/>
      <c r="D127" s="882"/>
      <c r="E127" s="882"/>
      <c r="F127" s="882"/>
      <c r="G127" s="882"/>
      <c r="H127" s="882"/>
      <c r="I127" s="882"/>
      <c r="J127" s="882"/>
      <c r="K127" s="882"/>
      <c r="L127" s="882"/>
    </row>
    <row r="128" spans="2:12" x14ac:dyDescent="0.2">
      <c r="B128" s="245"/>
      <c r="C128" s="882"/>
      <c r="D128" s="882"/>
      <c r="E128" s="882"/>
      <c r="F128" s="882"/>
      <c r="G128" s="882"/>
      <c r="H128" s="882"/>
      <c r="I128" s="882"/>
      <c r="J128" s="882"/>
      <c r="K128" s="882"/>
      <c r="L128" s="882"/>
    </row>
    <row r="129" spans="1:14" x14ac:dyDescent="0.2">
      <c r="B129" s="64"/>
      <c r="C129" s="619"/>
      <c r="D129" s="619"/>
      <c r="E129" s="619"/>
      <c r="F129" s="619"/>
      <c r="G129" s="619"/>
      <c r="H129" s="619"/>
      <c r="I129" s="619"/>
      <c r="J129" s="619"/>
      <c r="K129" s="619"/>
      <c r="L129" s="619"/>
    </row>
    <row r="130" spans="1:14" x14ac:dyDescent="0.2">
      <c r="B130" s="64"/>
      <c r="C130" s="619"/>
      <c r="D130" s="619"/>
      <c r="E130" s="619"/>
      <c r="F130" s="619"/>
      <c r="G130" s="619"/>
      <c r="H130" s="619"/>
      <c r="I130" s="619"/>
      <c r="J130" s="619"/>
      <c r="K130" s="619"/>
      <c r="L130" s="619"/>
    </row>
    <row r="131" spans="1:14" s="32" customFormat="1" x14ac:dyDescent="0.2">
      <c r="A131" s="153"/>
      <c r="B131" s="154" t="s">
        <v>348</v>
      </c>
      <c r="C131" s="875"/>
      <c r="D131" s="875"/>
      <c r="E131" s="875"/>
      <c r="F131" s="875"/>
      <c r="G131" s="875"/>
      <c r="H131" s="248" t="s">
        <v>24</v>
      </c>
      <c r="I131" s="875"/>
      <c r="J131" s="875"/>
      <c r="K131" s="875"/>
      <c r="L131" s="875"/>
      <c r="M131" s="153"/>
      <c r="N131" s="154"/>
    </row>
    <row r="132" spans="1:14" s="32" customFormat="1" x14ac:dyDescent="0.2">
      <c r="A132" s="153"/>
      <c r="B132" s="154"/>
      <c r="C132" s="614" t="s">
        <v>1605</v>
      </c>
      <c r="D132" s="154"/>
      <c r="E132" s="154"/>
      <c r="F132" s="154"/>
      <c r="G132" s="154"/>
      <c r="H132" s="154"/>
      <c r="I132" s="154"/>
      <c r="J132" s="154"/>
      <c r="K132" s="154"/>
      <c r="L132" s="154"/>
      <c r="M132" s="153"/>
      <c r="N132" s="152"/>
    </row>
    <row r="133" spans="1:14" s="32" customFormat="1" x14ac:dyDescent="0.2">
      <c r="A133" s="153"/>
      <c r="B133" s="154"/>
      <c r="C133" s="154"/>
      <c r="D133" s="154"/>
      <c r="E133" s="154"/>
      <c r="F133" s="154"/>
      <c r="G133" s="154"/>
      <c r="H133" s="154"/>
      <c r="I133" s="154"/>
      <c r="J133" s="154"/>
      <c r="K133" s="154"/>
      <c r="L133" s="154"/>
      <c r="M133" s="153"/>
      <c r="N133" s="152"/>
    </row>
    <row r="134" spans="1:14" s="32" customFormat="1" x14ac:dyDescent="0.2">
      <c r="A134" s="153"/>
      <c r="B134" s="154"/>
      <c r="C134" s="880"/>
      <c r="D134" s="880"/>
      <c r="E134" s="880"/>
      <c r="F134" s="880"/>
      <c r="G134" s="880"/>
      <c r="H134" s="154"/>
      <c r="I134" s="154"/>
      <c r="J134" s="154"/>
      <c r="K134" s="154"/>
      <c r="L134" s="154"/>
      <c r="M134" s="153"/>
      <c r="N134" s="152"/>
    </row>
    <row r="135" spans="1:14" s="32" customFormat="1" x14ac:dyDescent="0.2">
      <c r="A135" s="153"/>
      <c r="B135" s="154"/>
      <c r="C135" s="614" t="s">
        <v>1606</v>
      </c>
      <c r="D135" s="154"/>
      <c r="E135" s="154"/>
      <c r="F135" s="154"/>
      <c r="G135" s="154"/>
      <c r="H135" s="154"/>
      <c r="I135" s="154"/>
      <c r="J135" s="154"/>
      <c r="K135" s="154"/>
      <c r="L135" s="154"/>
      <c r="M135" s="153"/>
      <c r="N135" s="152"/>
    </row>
    <row r="136" spans="1:14" s="32" customFormat="1" x14ac:dyDescent="0.2">
      <c r="A136" s="153"/>
      <c r="B136" s="154"/>
      <c r="C136" s="154"/>
      <c r="D136" s="154"/>
      <c r="E136" s="154"/>
      <c r="F136" s="154"/>
      <c r="G136" s="154"/>
      <c r="H136" s="154"/>
      <c r="I136" s="154"/>
      <c r="J136" s="154"/>
      <c r="K136" s="154"/>
      <c r="L136" s="154"/>
      <c r="M136" s="153"/>
      <c r="N136" s="152"/>
    </row>
    <row r="137" spans="1:14" s="32" customFormat="1" x14ac:dyDescent="0.2">
      <c r="A137" s="153"/>
      <c r="B137" s="154" t="s">
        <v>347</v>
      </c>
      <c r="C137" s="893"/>
      <c r="D137" s="893"/>
      <c r="E137" s="893"/>
      <c r="F137" s="893"/>
      <c r="G137" s="893"/>
      <c r="H137" s="893"/>
      <c r="I137" s="893"/>
      <c r="J137" s="893"/>
      <c r="K137" s="893"/>
      <c r="L137" s="893"/>
      <c r="M137" s="153"/>
      <c r="N137" s="152"/>
    </row>
    <row r="138" spans="1:14" s="32" customFormat="1" x14ac:dyDescent="0.2">
      <c r="A138" s="153"/>
      <c r="B138" s="154"/>
      <c r="C138" s="154"/>
      <c r="D138" s="154"/>
      <c r="E138" s="154"/>
      <c r="F138" s="154"/>
      <c r="G138" s="154"/>
      <c r="H138" s="154"/>
      <c r="I138" s="154"/>
      <c r="J138" s="154"/>
      <c r="K138" s="154"/>
      <c r="L138" s="154"/>
      <c r="M138" s="153"/>
      <c r="N138" s="152"/>
    </row>
    <row r="139" spans="1:14" s="32" customFormat="1" x14ac:dyDescent="0.2">
      <c r="A139" s="153"/>
      <c r="B139" s="154"/>
      <c r="C139" s="154"/>
      <c r="D139" s="154"/>
      <c r="E139" s="154"/>
      <c r="F139" s="154"/>
      <c r="G139" s="154"/>
      <c r="H139" s="154"/>
      <c r="I139" s="154"/>
      <c r="J139" s="154"/>
      <c r="K139" s="154"/>
      <c r="L139" s="154"/>
      <c r="M139" s="153"/>
      <c r="N139" s="152"/>
    </row>
    <row r="140" spans="1:14" s="32" customFormat="1" ht="12.75" customHeight="1" x14ac:dyDescent="0.2">
      <c r="A140" s="153"/>
      <c r="B140" s="891" t="s">
        <v>842</v>
      </c>
      <c r="C140" s="891"/>
      <c r="D140" s="891"/>
      <c r="E140" s="891"/>
      <c r="F140" s="891"/>
      <c r="G140" s="891"/>
      <c r="H140" s="891"/>
      <c r="I140" s="891"/>
      <c r="J140" s="891"/>
      <c r="K140" s="891"/>
      <c r="L140" s="891"/>
      <c r="M140" s="153"/>
    </row>
    <row r="141" spans="1:14" s="32" customFormat="1" x14ac:dyDescent="0.2">
      <c r="A141" s="153"/>
      <c r="B141" s="891"/>
      <c r="C141" s="891"/>
      <c r="D141" s="891"/>
      <c r="E141" s="891"/>
      <c r="F141" s="891"/>
      <c r="G141" s="891"/>
      <c r="H141" s="891"/>
      <c r="I141" s="891"/>
      <c r="J141" s="891"/>
      <c r="K141" s="891"/>
      <c r="L141" s="891"/>
      <c r="M141" s="153"/>
    </row>
    <row r="142" spans="1:14" s="32" customFormat="1" x14ac:dyDescent="0.2">
      <c r="A142" s="153"/>
      <c r="B142" s="891"/>
      <c r="C142" s="891"/>
      <c r="D142" s="891"/>
      <c r="E142" s="891"/>
      <c r="F142" s="891"/>
      <c r="G142" s="891"/>
      <c r="H142" s="891"/>
      <c r="I142" s="891"/>
      <c r="J142" s="891"/>
      <c r="K142" s="891"/>
      <c r="L142" s="891"/>
      <c r="M142" s="153"/>
    </row>
    <row r="143" spans="1:14" s="32" customFormat="1" x14ac:dyDescent="0.2">
      <c r="A143" s="153"/>
      <c r="B143" s="891"/>
      <c r="C143" s="891"/>
      <c r="D143" s="891"/>
      <c r="E143" s="891"/>
      <c r="F143" s="891"/>
      <c r="G143" s="891"/>
      <c r="H143" s="891"/>
      <c r="I143" s="891"/>
      <c r="J143" s="891"/>
      <c r="K143" s="891"/>
      <c r="L143" s="891"/>
      <c r="M143" s="153"/>
    </row>
    <row r="144" spans="1:14" s="32" customFormat="1" x14ac:dyDescent="0.2">
      <c r="A144" s="153"/>
      <c r="B144" s="249"/>
      <c r="C144" s="249"/>
      <c r="D144" s="249"/>
      <c r="E144" s="249"/>
      <c r="F144" s="249"/>
      <c r="G144" s="249"/>
      <c r="H144" s="249"/>
      <c r="I144" s="249"/>
      <c r="J144" s="249"/>
      <c r="K144" s="249"/>
      <c r="L144" s="249"/>
      <c r="M144" s="153"/>
    </row>
    <row r="145" spans="1:14" s="32" customFormat="1" x14ac:dyDescent="0.2">
      <c r="A145" s="153"/>
      <c r="B145" s="250" t="s">
        <v>12</v>
      </c>
      <c r="C145" s="154"/>
      <c r="D145" s="154"/>
      <c r="E145" s="154"/>
      <c r="F145" s="154"/>
      <c r="G145" s="154"/>
      <c r="H145" s="154"/>
      <c r="I145" s="154"/>
      <c r="J145" s="154"/>
      <c r="K145" s="64"/>
      <c r="L145" s="64"/>
      <c r="M145" s="153"/>
    </row>
    <row r="146" spans="1:14" s="32" customFormat="1" x14ac:dyDescent="0.2">
      <c r="A146" s="153"/>
      <c r="B146" s="154"/>
      <c r="C146" s="154"/>
      <c r="D146" s="154"/>
      <c r="E146" s="154"/>
      <c r="F146" s="154"/>
      <c r="G146" s="154"/>
      <c r="H146" s="154"/>
      <c r="I146" s="154"/>
      <c r="J146" s="154"/>
      <c r="K146" s="64"/>
      <c r="L146" s="64"/>
      <c r="M146" s="153"/>
    </row>
    <row r="147" spans="1:14" s="32" customFormat="1" ht="12.75" customHeight="1" x14ac:dyDescent="0.2">
      <c r="A147" s="153"/>
      <c r="B147" s="892" t="s">
        <v>843</v>
      </c>
      <c r="C147" s="892"/>
      <c r="D147" s="892"/>
      <c r="E147" s="892"/>
      <c r="F147" s="892"/>
      <c r="G147" s="892"/>
      <c r="H147" s="892"/>
      <c r="I147" s="892"/>
      <c r="J147" s="892"/>
      <c r="K147" s="892"/>
      <c r="L147" s="892"/>
      <c r="M147" s="153"/>
    </row>
    <row r="148" spans="1:14" s="32" customFormat="1" x14ac:dyDescent="0.2">
      <c r="A148" s="153"/>
      <c r="B148" s="892"/>
      <c r="C148" s="892"/>
      <c r="D148" s="892"/>
      <c r="E148" s="892"/>
      <c r="F148" s="892"/>
      <c r="G148" s="892"/>
      <c r="H148" s="892"/>
      <c r="I148" s="892"/>
      <c r="J148" s="892"/>
      <c r="K148" s="892"/>
      <c r="L148" s="892"/>
      <c r="M148" s="153"/>
    </row>
    <row r="149" spans="1:14" s="32" customFormat="1" x14ac:dyDescent="0.2">
      <c r="A149" s="153"/>
      <c r="B149" s="892"/>
      <c r="C149" s="892"/>
      <c r="D149" s="892"/>
      <c r="E149" s="892"/>
      <c r="F149" s="892"/>
      <c r="G149" s="892"/>
      <c r="H149" s="892"/>
      <c r="I149" s="892"/>
      <c r="J149" s="892"/>
      <c r="K149" s="892"/>
      <c r="L149" s="892"/>
      <c r="M149" s="153"/>
    </row>
    <row r="150" spans="1:14" s="32" customFormat="1" x14ac:dyDescent="0.2">
      <c r="A150" s="153"/>
      <c r="B150" s="892"/>
      <c r="C150" s="892"/>
      <c r="D150" s="892"/>
      <c r="E150" s="892"/>
      <c r="F150" s="892"/>
      <c r="G150" s="892"/>
      <c r="H150" s="892"/>
      <c r="I150" s="892"/>
      <c r="J150" s="892"/>
      <c r="K150" s="892"/>
      <c r="L150" s="892"/>
      <c r="M150" s="153"/>
    </row>
    <row r="151" spans="1:14" s="32" customFormat="1" x14ac:dyDescent="0.2">
      <c r="A151" s="153"/>
      <c r="B151" s="892"/>
      <c r="C151" s="892"/>
      <c r="D151" s="892"/>
      <c r="E151" s="892"/>
      <c r="F151" s="892"/>
      <c r="G151" s="892"/>
      <c r="H151" s="892"/>
      <c r="I151" s="892"/>
      <c r="J151" s="892"/>
      <c r="K151" s="892"/>
      <c r="L151" s="892"/>
      <c r="M151" s="153"/>
    </row>
    <row r="152" spans="1:14" s="32" customFormat="1" x14ac:dyDescent="0.2">
      <c r="A152" s="153"/>
      <c r="B152" s="892"/>
      <c r="C152" s="892"/>
      <c r="D152" s="892"/>
      <c r="E152" s="892"/>
      <c r="F152" s="892"/>
      <c r="G152" s="892"/>
      <c r="H152" s="892"/>
      <c r="I152" s="892"/>
      <c r="J152" s="892"/>
      <c r="K152" s="892"/>
      <c r="L152" s="892"/>
      <c r="M152" s="153"/>
    </row>
    <row r="153" spans="1:14" s="32" customFormat="1" x14ac:dyDescent="0.2">
      <c r="A153" s="153"/>
      <c r="B153" s="251"/>
      <c r="C153" s="251"/>
      <c r="D153" s="251"/>
      <c r="E153" s="251"/>
      <c r="F153" s="251"/>
      <c r="G153" s="251"/>
      <c r="H153" s="251"/>
      <c r="I153" s="251"/>
      <c r="J153" s="251"/>
      <c r="K153" s="251"/>
      <c r="L153" s="251"/>
      <c r="M153" s="153"/>
    </row>
    <row r="154" spans="1:14" s="32" customFormat="1" x14ac:dyDescent="0.2">
      <c r="A154" s="153"/>
      <c r="B154" s="876" t="s">
        <v>844</v>
      </c>
      <c r="C154" s="876"/>
      <c r="D154" s="876"/>
      <c r="E154" s="876"/>
      <c r="F154" s="876"/>
      <c r="G154" s="876"/>
      <c r="H154" s="876"/>
      <c r="I154" s="876"/>
      <c r="J154" s="876"/>
      <c r="K154" s="876"/>
      <c r="L154" s="876"/>
      <c r="M154" s="153"/>
    </row>
    <row r="155" spans="1:14" s="32" customFormat="1" x14ac:dyDescent="0.2">
      <c r="A155" s="153"/>
      <c r="B155" s="154"/>
      <c r="C155" s="154"/>
      <c r="D155" s="154"/>
      <c r="E155" s="154"/>
      <c r="F155" s="154"/>
      <c r="G155" s="154"/>
      <c r="H155" s="154"/>
      <c r="I155" s="154"/>
      <c r="J155" s="154"/>
      <c r="K155" s="64"/>
      <c r="L155" s="64"/>
      <c r="M155" s="153"/>
    </row>
    <row r="156" spans="1:14" s="32" customFormat="1" x14ac:dyDescent="0.2">
      <c r="A156" s="153"/>
      <c r="B156" s="877" t="s">
        <v>845</v>
      </c>
      <c r="C156" s="877"/>
      <c r="D156" s="877"/>
      <c r="E156" s="877"/>
      <c r="F156" s="877"/>
      <c r="G156" s="877"/>
      <c r="H156" s="877"/>
      <c r="I156" s="877"/>
      <c r="J156" s="877"/>
      <c r="K156" s="877"/>
      <c r="L156" s="877"/>
      <c r="M156" s="153"/>
    </row>
    <row r="157" spans="1:14" s="32" customFormat="1" x14ac:dyDescent="0.2">
      <c r="A157" s="153"/>
      <c r="B157" s="877" t="s">
        <v>846</v>
      </c>
      <c r="C157" s="877"/>
      <c r="D157" s="877"/>
      <c r="E157" s="879"/>
      <c r="F157" s="875"/>
      <c r="G157" s="875"/>
      <c r="H157" s="878" t="s">
        <v>848</v>
      </c>
      <c r="I157" s="878"/>
      <c r="J157" s="878"/>
      <c r="K157" s="878"/>
      <c r="L157" s="878"/>
      <c r="M157" s="153"/>
    </row>
    <row r="158" spans="1:14" s="32" customFormat="1" x14ac:dyDescent="0.2">
      <c r="A158" s="153"/>
      <c r="B158" s="891" t="s">
        <v>847</v>
      </c>
      <c r="C158" s="891"/>
      <c r="D158" s="891"/>
      <c r="E158" s="891"/>
      <c r="F158" s="891"/>
      <c r="G158" s="891"/>
      <c r="H158" s="891"/>
      <c r="I158" s="891"/>
      <c r="J158" s="891"/>
      <c r="K158" s="891"/>
      <c r="L158" s="891"/>
      <c r="M158" s="153"/>
      <c r="N158" s="152"/>
    </row>
    <row r="159" spans="1:14" s="32" customFormat="1" x14ac:dyDescent="0.2">
      <c r="A159" s="153"/>
      <c r="B159" s="891"/>
      <c r="C159" s="891"/>
      <c r="D159" s="891"/>
      <c r="E159" s="891"/>
      <c r="F159" s="891"/>
      <c r="G159" s="891"/>
      <c r="H159" s="891"/>
      <c r="I159" s="891"/>
      <c r="J159" s="891"/>
      <c r="K159" s="891"/>
      <c r="L159" s="891"/>
      <c r="M159" s="153"/>
      <c r="N159" s="152"/>
    </row>
    <row r="160" spans="1:14" s="32" customFormat="1" x14ac:dyDescent="0.2">
      <c r="A160" s="153"/>
      <c r="B160" s="249"/>
      <c r="C160" s="249"/>
      <c r="D160" s="249"/>
      <c r="E160" s="249"/>
      <c r="F160" s="249"/>
      <c r="G160" s="249"/>
      <c r="H160" s="249"/>
      <c r="I160" s="249"/>
      <c r="J160" s="249"/>
      <c r="K160" s="249"/>
      <c r="L160" s="249"/>
      <c r="M160" s="153"/>
      <c r="N160" s="152"/>
    </row>
    <row r="161" spans="1:14" s="86" customFormat="1" x14ac:dyDescent="0.2">
      <c r="A161" s="612"/>
      <c r="B161" s="155"/>
      <c r="C161" s="155"/>
      <c r="D161" s="155"/>
      <c r="E161" s="155"/>
      <c r="F161" s="155"/>
      <c r="G161" s="155"/>
      <c r="H161" s="155"/>
      <c r="I161" s="155"/>
      <c r="J161" s="155"/>
      <c r="K161" s="155"/>
      <c r="L161" s="155"/>
      <c r="M161" s="612"/>
      <c r="N161" s="613"/>
    </row>
    <row r="162" spans="1:14" s="86" customFormat="1" x14ac:dyDescent="0.2">
      <c r="A162" s="612"/>
      <c r="B162" s="880"/>
      <c r="C162" s="880"/>
      <c r="D162" s="880"/>
      <c r="E162" s="880"/>
      <c r="F162" s="880"/>
      <c r="G162" s="880"/>
      <c r="H162" s="155"/>
      <c r="I162" s="155"/>
      <c r="J162" s="155"/>
      <c r="K162" s="155"/>
      <c r="L162" s="155"/>
      <c r="M162" s="612"/>
      <c r="N162" s="613"/>
    </row>
    <row r="163" spans="1:14" s="86" customFormat="1" x14ac:dyDescent="0.2">
      <c r="A163" s="612"/>
      <c r="B163" s="614" t="s">
        <v>1603</v>
      </c>
      <c r="C163" s="154"/>
      <c r="D163" s="154"/>
      <c r="E163" s="154"/>
      <c r="F163" s="154"/>
      <c r="G163" s="154"/>
      <c r="H163" s="155"/>
      <c r="I163" s="155"/>
      <c r="J163" s="155"/>
      <c r="K163" s="155"/>
      <c r="L163" s="155"/>
      <c r="M163" s="612"/>
      <c r="N163" s="613"/>
    </row>
    <row r="164" spans="1:14" s="86" customFormat="1" x14ac:dyDescent="0.2">
      <c r="A164" s="612"/>
      <c r="B164" s="155"/>
      <c r="C164" s="155"/>
      <c r="D164" s="155"/>
      <c r="E164" s="155"/>
      <c r="F164" s="155"/>
      <c r="G164" s="155"/>
      <c r="H164" s="155"/>
      <c r="I164" s="155"/>
      <c r="J164" s="155"/>
      <c r="K164" s="155"/>
      <c r="L164" s="155"/>
      <c r="M164" s="612"/>
      <c r="N164" s="613"/>
    </row>
    <row r="165" spans="1:14" s="86" customFormat="1" x14ac:dyDescent="0.2">
      <c r="A165" s="612"/>
      <c r="B165" s="880"/>
      <c r="C165" s="880"/>
      <c r="D165" s="880"/>
      <c r="E165" s="880"/>
      <c r="F165" s="880"/>
      <c r="G165" s="880"/>
      <c r="H165" s="599"/>
      <c r="I165" s="599"/>
      <c r="J165" s="600"/>
      <c r="K165" s="599"/>
      <c r="L165" s="599"/>
      <c r="M165" s="612"/>
      <c r="N165" s="92"/>
    </row>
    <row r="166" spans="1:14" s="86" customFormat="1" x14ac:dyDescent="0.2">
      <c r="A166" s="612"/>
      <c r="B166" s="614" t="s">
        <v>1604</v>
      </c>
      <c r="C166" s="154"/>
      <c r="D166" s="154"/>
      <c r="E166" s="154"/>
      <c r="F166" s="154"/>
      <c r="G166" s="154"/>
      <c r="H166" s="155"/>
      <c r="I166" s="155"/>
      <c r="J166" s="155"/>
      <c r="K166" s="155"/>
      <c r="L166" s="155"/>
      <c r="M166" s="612"/>
      <c r="N166" s="613"/>
    </row>
    <row r="167" spans="1:14" s="32" customFormat="1" x14ac:dyDescent="0.2">
      <c r="A167" s="153"/>
      <c r="B167" s="249"/>
      <c r="C167" s="249"/>
      <c r="D167" s="249"/>
      <c r="E167" s="249"/>
      <c r="F167" s="249"/>
      <c r="G167" s="249"/>
      <c r="H167" s="611"/>
      <c r="I167" s="611"/>
      <c r="J167" s="611"/>
      <c r="K167" s="611"/>
      <c r="L167" s="611"/>
      <c r="M167" s="153"/>
      <c r="N167" s="152"/>
    </row>
    <row r="168" spans="1:14" s="32" customFormat="1" x14ac:dyDescent="0.2">
      <c r="A168" s="153"/>
      <c r="B168" s="249"/>
      <c r="C168" s="249"/>
      <c r="D168" s="249"/>
      <c r="E168" s="249"/>
      <c r="F168" s="249"/>
      <c r="G168" s="249"/>
      <c r="H168" s="611"/>
      <c r="I168" s="611"/>
      <c r="J168" s="611"/>
      <c r="K168" s="611"/>
      <c r="L168" s="611"/>
      <c r="M168" s="153"/>
      <c r="N168" s="152"/>
    </row>
    <row r="169" spans="1:14" s="32" customFormat="1" x14ac:dyDescent="0.2">
      <c r="A169" s="153"/>
      <c r="B169" s="880"/>
      <c r="C169" s="880"/>
      <c r="D169" s="880"/>
      <c r="E169" s="880"/>
      <c r="F169" s="880"/>
      <c r="G169" s="880"/>
      <c r="H169" s="248" t="s">
        <v>24</v>
      </c>
      <c r="I169" s="875"/>
      <c r="J169" s="875"/>
      <c r="K169" s="875"/>
      <c r="L169" s="875"/>
      <c r="M169" s="153"/>
      <c r="N169" s="601"/>
    </row>
    <row r="170" spans="1:14" s="32" customFormat="1" x14ac:dyDescent="0.2">
      <c r="A170" s="153"/>
      <c r="B170" s="154" t="s">
        <v>10</v>
      </c>
      <c r="C170" s="154"/>
      <c r="D170" s="154"/>
      <c r="E170" s="154"/>
      <c r="F170" s="154"/>
      <c r="G170" s="154"/>
      <c r="H170" s="154"/>
      <c r="I170" s="154"/>
      <c r="J170" s="154"/>
      <c r="K170" s="154"/>
      <c r="L170" s="154"/>
      <c r="M170" s="153"/>
      <c r="N170" s="152"/>
    </row>
    <row r="171" spans="1:14" x14ac:dyDescent="0.2">
      <c r="A171" s="32"/>
      <c r="B171" s="64"/>
      <c r="C171" s="64"/>
      <c r="D171" s="64"/>
      <c r="E171" s="64"/>
      <c r="F171" s="64"/>
      <c r="G171" s="64"/>
      <c r="H171" s="64"/>
      <c r="I171" s="64"/>
      <c r="J171" s="64"/>
      <c r="K171" s="64"/>
      <c r="L171" s="64"/>
    </row>
    <row r="172" spans="1:14" x14ac:dyDescent="0.2">
      <c r="A172" s="32"/>
      <c r="B172" s="64"/>
      <c r="C172" s="615"/>
      <c r="D172" s="615"/>
      <c r="E172" s="615"/>
      <c r="F172" s="615"/>
      <c r="G172" s="615"/>
      <c r="H172" s="615"/>
      <c r="I172" s="615"/>
      <c r="J172" s="615"/>
      <c r="K172" s="615"/>
      <c r="L172" s="64"/>
    </row>
    <row r="173" spans="1:14" s="325" customFormat="1" x14ac:dyDescent="0.2">
      <c r="A173" s="32"/>
      <c r="B173" s="64"/>
      <c r="C173" s="615"/>
      <c r="D173" s="615"/>
      <c r="E173" s="615"/>
      <c r="F173" s="615"/>
      <c r="G173" s="615"/>
      <c r="H173" s="615"/>
      <c r="I173" s="615"/>
      <c r="J173" s="615"/>
      <c r="K173" s="615"/>
      <c r="L173" s="64"/>
    </row>
    <row r="174" spans="1:14" x14ac:dyDescent="0.2">
      <c r="A174" s="32"/>
      <c r="B174" s="607" t="str">
        <f>Guide!$C$29</f>
        <v>For year: 2022</v>
      </c>
      <c r="C174" s="616"/>
      <c r="D174" s="616"/>
      <c r="E174" s="616"/>
      <c r="F174" s="616"/>
      <c r="G174" s="616"/>
      <c r="H174" s="616"/>
      <c r="I174" s="616"/>
      <c r="J174" s="616"/>
      <c r="K174" s="616"/>
      <c r="L174" s="455" t="s">
        <v>814</v>
      </c>
    </row>
    <row r="175" spans="1:14" x14ac:dyDescent="0.2">
      <c r="C175" s="139"/>
      <c r="D175" s="139"/>
      <c r="E175" s="139"/>
      <c r="F175" s="139"/>
      <c r="G175" s="139"/>
      <c r="H175" s="139"/>
      <c r="I175" s="139"/>
      <c r="J175" s="139"/>
      <c r="K175" s="139"/>
    </row>
    <row r="176" spans="1:14" x14ac:dyDescent="0.2">
      <c r="C176" s="139"/>
      <c r="D176" s="139"/>
      <c r="E176" s="139"/>
      <c r="F176" s="139"/>
      <c r="G176" s="139"/>
      <c r="H176" s="139"/>
      <c r="I176" s="139"/>
      <c r="J176" s="139"/>
      <c r="K176" s="139"/>
    </row>
    <row r="177" spans="3:11" x14ac:dyDescent="0.2">
      <c r="C177" s="139"/>
      <c r="D177" s="139"/>
      <c r="E177" s="139"/>
      <c r="F177" s="139"/>
      <c r="G177" s="139"/>
      <c r="H177" s="139"/>
      <c r="I177" s="139"/>
      <c r="J177" s="139"/>
      <c r="K177" s="139"/>
    </row>
    <row r="178" spans="3:11" x14ac:dyDescent="0.2">
      <c r="C178" s="139"/>
      <c r="D178" s="139"/>
      <c r="E178" s="139"/>
      <c r="F178" s="139"/>
      <c r="G178" s="139"/>
      <c r="H178" s="139"/>
      <c r="I178" s="139"/>
      <c r="J178" s="139"/>
      <c r="K178" s="139"/>
    </row>
    <row r="179" spans="3:11" x14ac:dyDescent="0.2">
      <c r="C179" s="139"/>
      <c r="D179" s="139"/>
      <c r="E179" s="139"/>
      <c r="F179" s="139"/>
      <c r="G179" s="139"/>
      <c r="H179" s="139"/>
      <c r="I179" s="139"/>
      <c r="J179" s="139"/>
      <c r="K179" s="139"/>
    </row>
    <row r="180" spans="3:11" x14ac:dyDescent="0.2">
      <c r="C180" s="139"/>
      <c r="D180" s="139"/>
      <c r="E180" s="139"/>
      <c r="F180" s="139"/>
      <c r="G180" s="139"/>
      <c r="H180" s="139"/>
      <c r="I180" s="139"/>
      <c r="J180" s="139"/>
      <c r="K180" s="139"/>
    </row>
    <row r="181" spans="3:11" x14ac:dyDescent="0.2">
      <c r="C181" s="139"/>
      <c r="D181" s="139"/>
      <c r="E181" s="139"/>
      <c r="F181" s="139"/>
      <c r="G181" s="139"/>
      <c r="H181" s="139"/>
      <c r="I181" s="139"/>
      <c r="J181" s="139"/>
      <c r="K181" s="139"/>
    </row>
    <row r="182" spans="3:11" x14ac:dyDescent="0.2">
      <c r="C182" s="139"/>
      <c r="D182" s="139"/>
      <c r="E182" s="139"/>
      <c r="F182" s="139"/>
      <c r="G182" s="139"/>
      <c r="H182" s="139"/>
      <c r="I182" s="139"/>
      <c r="J182" s="139"/>
      <c r="K182" s="139"/>
    </row>
    <row r="183" spans="3:11" x14ac:dyDescent="0.2">
      <c r="C183" s="139"/>
      <c r="D183" s="139"/>
      <c r="E183" s="139"/>
      <c r="F183" s="139"/>
      <c r="G183" s="139"/>
      <c r="H183" s="139"/>
      <c r="I183" s="139"/>
      <c r="J183" s="139"/>
      <c r="K183" s="139"/>
    </row>
    <row r="184" spans="3:11" x14ac:dyDescent="0.2">
      <c r="C184" s="139"/>
      <c r="D184" s="139"/>
      <c r="E184" s="139"/>
      <c r="F184" s="139"/>
      <c r="G184" s="139"/>
      <c r="H184" s="139"/>
      <c r="I184" s="139"/>
      <c r="J184" s="139"/>
      <c r="K184" s="139"/>
    </row>
    <row r="185" spans="3:11" x14ac:dyDescent="0.2">
      <c r="C185" s="139"/>
      <c r="D185" s="139"/>
      <c r="E185" s="139"/>
      <c r="F185" s="139"/>
      <c r="G185" s="139"/>
      <c r="H185" s="139"/>
      <c r="I185" s="139"/>
      <c r="J185" s="139"/>
      <c r="K185" s="139"/>
    </row>
    <row r="186" spans="3:11" x14ac:dyDescent="0.2">
      <c r="C186" s="139"/>
      <c r="D186" s="139"/>
      <c r="E186" s="139"/>
      <c r="F186" s="139"/>
      <c r="G186" s="139"/>
      <c r="H186" s="139"/>
      <c r="I186" s="139"/>
      <c r="J186" s="139"/>
      <c r="K186" s="139"/>
    </row>
    <row r="187" spans="3:11" x14ac:dyDescent="0.2">
      <c r="C187" s="139"/>
      <c r="D187" s="139"/>
      <c r="E187" s="139"/>
      <c r="F187" s="139"/>
      <c r="G187" s="139"/>
      <c r="H187" s="139"/>
      <c r="I187" s="139"/>
      <c r="J187" s="139"/>
      <c r="K187" s="139"/>
    </row>
    <row r="188" spans="3:11" x14ac:dyDescent="0.2">
      <c r="C188" s="139"/>
      <c r="D188" s="139"/>
      <c r="E188" s="139"/>
      <c r="F188" s="139"/>
      <c r="G188" s="139"/>
      <c r="H188" s="139"/>
      <c r="I188" s="139"/>
      <c r="J188" s="139"/>
      <c r="K188" s="139"/>
    </row>
    <row r="189" spans="3:11" x14ac:dyDescent="0.2">
      <c r="C189" s="139"/>
      <c r="D189" s="139"/>
      <c r="E189" s="139"/>
      <c r="F189" s="139"/>
      <c r="G189" s="139"/>
      <c r="H189" s="139"/>
      <c r="I189" s="139"/>
      <c r="J189" s="139"/>
      <c r="K189" s="139"/>
    </row>
    <row r="190" spans="3:11" x14ac:dyDescent="0.2">
      <c r="C190" s="139"/>
      <c r="D190" s="139"/>
      <c r="E190" s="139"/>
      <c r="F190" s="139"/>
      <c r="G190" s="139"/>
      <c r="H190" s="139"/>
      <c r="I190" s="139"/>
      <c r="J190" s="139"/>
      <c r="K190" s="139"/>
    </row>
    <row r="191" spans="3:11" x14ac:dyDescent="0.2">
      <c r="C191" s="139"/>
      <c r="D191" s="139"/>
      <c r="E191" s="139"/>
      <c r="F191" s="139"/>
      <c r="G191" s="139"/>
      <c r="H191" s="139"/>
      <c r="I191" s="139"/>
      <c r="J191" s="139"/>
      <c r="K191" s="139"/>
    </row>
    <row r="192" spans="3:11" x14ac:dyDescent="0.2">
      <c r="C192" s="139"/>
      <c r="D192" s="139"/>
      <c r="E192" s="139"/>
      <c r="F192" s="139"/>
      <c r="G192" s="139"/>
      <c r="H192" s="139"/>
      <c r="I192" s="139"/>
      <c r="J192" s="139"/>
      <c r="K192" s="139"/>
    </row>
    <row r="193" spans="3:11" x14ac:dyDescent="0.2">
      <c r="C193" s="139"/>
      <c r="D193" s="139"/>
      <c r="E193" s="139"/>
      <c r="F193" s="139"/>
      <c r="G193" s="139"/>
      <c r="H193" s="139"/>
      <c r="I193" s="139"/>
      <c r="J193" s="139"/>
      <c r="K193" s="139"/>
    </row>
    <row r="194" spans="3:11" x14ac:dyDescent="0.2">
      <c r="C194" s="139"/>
      <c r="D194" s="139"/>
      <c r="E194" s="139"/>
      <c r="F194" s="139"/>
      <c r="G194" s="139"/>
      <c r="H194" s="139"/>
      <c r="I194" s="139"/>
      <c r="J194" s="139"/>
      <c r="K194" s="139"/>
    </row>
    <row r="195" spans="3:11" x14ac:dyDescent="0.2">
      <c r="C195" s="139"/>
      <c r="D195" s="139"/>
      <c r="E195" s="139"/>
      <c r="F195" s="139"/>
      <c r="G195" s="139"/>
      <c r="H195" s="139"/>
      <c r="I195" s="139"/>
      <c r="J195" s="139"/>
      <c r="K195" s="139"/>
    </row>
    <row r="196" spans="3:11" x14ac:dyDescent="0.2">
      <c r="C196" s="139"/>
      <c r="D196" s="139"/>
      <c r="E196" s="139"/>
      <c r="F196" s="139"/>
      <c r="G196" s="139"/>
      <c r="H196" s="139"/>
      <c r="I196" s="139"/>
      <c r="J196" s="139"/>
      <c r="K196" s="139"/>
    </row>
    <row r="197" spans="3:11" x14ac:dyDescent="0.2">
      <c r="C197" s="139"/>
      <c r="D197" s="139"/>
      <c r="E197" s="139"/>
      <c r="F197" s="139"/>
      <c r="G197" s="139"/>
      <c r="H197" s="139"/>
      <c r="I197" s="139"/>
      <c r="J197" s="139"/>
      <c r="K197" s="139"/>
    </row>
    <row r="198" spans="3:11" x14ac:dyDescent="0.2">
      <c r="C198" s="139"/>
      <c r="D198" s="139"/>
      <c r="E198" s="139"/>
      <c r="F198" s="139"/>
      <c r="G198" s="139"/>
      <c r="H198" s="139"/>
      <c r="I198" s="139"/>
      <c r="J198" s="139"/>
      <c r="K198" s="139"/>
    </row>
    <row r="199" spans="3:11" x14ac:dyDescent="0.2">
      <c r="C199" s="139"/>
      <c r="D199" s="139"/>
      <c r="E199" s="139"/>
      <c r="F199" s="139"/>
      <c r="G199" s="139"/>
      <c r="H199" s="139"/>
      <c r="I199" s="139"/>
      <c r="J199" s="139"/>
      <c r="K199" s="139"/>
    </row>
    <row r="200" spans="3:11" x14ac:dyDescent="0.2">
      <c r="C200" s="139"/>
      <c r="D200" s="139"/>
      <c r="E200" s="139"/>
      <c r="F200" s="139"/>
      <c r="G200" s="139"/>
      <c r="H200" s="139"/>
      <c r="I200" s="139"/>
      <c r="J200" s="139"/>
      <c r="K200" s="139"/>
    </row>
    <row r="201" spans="3:11" x14ac:dyDescent="0.2">
      <c r="C201" s="139"/>
      <c r="D201" s="139"/>
      <c r="E201" s="139"/>
      <c r="F201" s="139"/>
      <c r="G201" s="139"/>
      <c r="H201" s="139"/>
      <c r="I201" s="139"/>
      <c r="J201" s="139"/>
      <c r="K201" s="139"/>
    </row>
    <row r="202" spans="3:11" x14ac:dyDescent="0.2">
      <c r="C202" s="139"/>
      <c r="D202" s="139"/>
      <c r="E202" s="139"/>
      <c r="F202" s="139"/>
      <c r="G202" s="139"/>
      <c r="H202" s="139"/>
      <c r="I202" s="139"/>
      <c r="J202" s="139"/>
      <c r="K202" s="139"/>
    </row>
    <row r="203" spans="3:11" x14ac:dyDescent="0.2">
      <c r="C203" s="139"/>
      <c r="D203" s="139"/>
      <c r="E203" s="139"/>
      <c r="F203" s="139"/>
      <c r="G203" s="139"/>
      <c r="H203" s="139"/>
      <c r="I203" s="139"/>
      <c r="J203" s="139"/>
      <c r="K203" s="139"/>
    </row>
    <row r="204" spans="3:11" x14ac:dyDescent="0.2">
      <c r="C204" s="139"/>
      <c r="D204" s="139"/>
      <c r="E204" s="139"/>
      <c r="F204" s="139"/>
      <c r="G204" s="139"/>
      <c r="H204" s="139"/>
      <c r="I204" s="139"/>
      <c r="J204" s="139"/>
      <c r="K204" s="139"/>
    </row>
    <row r="205" spans="3:11" x14ac:dyDescent="0.2">
      <c r="C205" s="139"/>
      <c r="D205" s="139"/>
      <c r="E205" s="139"/>
      <c r="F205" s="139"/>
      <c r="G205" s="139"/>
      <c r="H205" s="139"/>
      <c r="I205" s="139"/>
      <c r="J205" s="139"/>
      <c r="K205" s="139"/>
    </row>
    <row r="206" spans="3:11" x14ac:dyDescent="0.2">
      <c r="C206" s="139"/>
      <c r="D206" s="139"/>
      <c r="E206" s="139"/>
      <c r="F206" s="139"/>
      <c r="G206" s="139"/>
      <c r="H206" s="139"/>
      <c r="I206" s="139"/>
      <c r="J206" s="139"/>
      <c r="K206" s="139"/>
    </row>
    <row r="207" spans="3:11" x14ac:dyDescent="0.2">
      <c r="C207" s="139"/>
      <c r="D207" s="139"/>
      <c r="E207" s="139"/>
      <c r="F207" s="139"/>
      <c r="G207" s="139"/>
      <c r="H207" s="139"/>
      <c r="I207" s="139"/>
      <c r="J207" s="139"/>
      <c r="K207" s="139"/>
    </row>
    <row r="208" spans="3:11" x14ac:dyDescent="0.2">
      <c r="C208" s="139"/>
      <c r="D208" s="139"/>
      <c r="E208" s="139"/>
      <c r="F208" s="139"/>
      <c r="G208" s="139"/>
      <c r="H208" s="139"/>
      <c r="I208" s="139"/>
      <c r="J208" s="139"/>
      <c r="K208" s="139"/>
    </row>
    <row r="209" spans="3:11" x14ac:dyDescent="0.2">
      <c r="C209" s="139"/>
      <c r="D209" s="139"/>
      <c r="E209" s="139"/>
      <c r="F209" s="139"/>
      <c r="G209" s="139"/>
      <c r="H209" s="139"/>
      <c r="I209" s="139"/>
      <c r="J209" s="139"/>
      <c r="K209" s="139"/>
    </row>
    <row r="210" spans="3:11" x14ac:dyDescent="0.2">
      <c r="C210" s="139"/>
      <c r="D210" s="139"/>
      <c r="E210" s="139"/>
      <c r="F210" s="139"/>
      <c r="G210" s="139"/>
      <c r="H210" s="139"/>
      <c r="I210" s="139"/>
      <c r="J210" s="139"/>
      <c r="K210" s="139"/>
    </row>
    <row r="211" spans="3:11" x14ac:dyDescent="0.2">
      <c r="C211" s="139"/>
      <c r="D211" s="139"/>
      <c r="E211" s="139"/>
      <c r="F211" s="139"/>
      <c r="G211" s="139"/>
      <c r="H211" s="139"/>
      <c r="I211" s="139"/>
      <c r="J211" s="139"/>
      <c r="K211" s="139"/>
    </row>
    <row r="212" spans="3:11" x14ac:dyDescent="0.2">
      <c r="C212" s="139"/>
      <c r="D212" s="139"/>
      <c r="E212" s="139"/>
      <c r="F212" s="139"/>
      <c r="G212" s="139"/>
      <c r="H212" s="139"/>
      <c r="I212" s="139"/>
      <c r="J212" s="139"/>
      <c r="K212" s="139"/>
    </row>
    <row r="213" spans="3:11" x14ac:dyDescent="0.2">
      <c r="C213" s="139"/>
      <c r="D213" s="139"/>
      <c r="E213" s="139"/>
      <c r="F213" s="139"/>
      <c r="G213" s="139"/>
      <c r="H213" s="139"/>
      <c r="I213" s="139"/>
      <c r="J213" s="139"/>
      <c r="K213" s="139"/>
    </row>
    <row r="214" spans="3:11" x14ac:dyDescent="0.2">
      <c r="C214" s="139"/>
      <c r="D214" s="139"/>
      <c r="E214" s="139"/>
      <c r="F214" s="139"/>
      <c r="G214" s="139"/>
      <c r="H214" s="139"/>
      <c r="I214" s="139"/>
      <c r="J214" s="139"/>
      <c r="K214" s="139"/>
    </row>
    <row r="215" spans="3:11" x14ac:dyDescent="0.2">
      <c r="C215" s="139"/>
      <c r="D215" s="139"/>
      <c r="E215" s="139"/>
      <c r="F215" s="139"/>
      <c r="G215" s="139"/>
      <c r="H215" s="139"/>
      <c r="I215" s="139"/>
      <c r="J215" s="139"/>
      <c r="K215" s="139"/>
    </row>
    <row r="216" spans="3:11" x14ac:dyDescent="0.2">
      <c r="C216" s="139"/>
      <c r="D216" s="139"/>
      <c r="E216" s="139"/>
      <c r="F216" s="139"/>
      <c r="G216" s="139"/>
      <c r="H216" s="139"/>
      <c r="I216" s="139"/>
      <c r="J216" s="139"/>
      <c r="K216" s="139"/>
    </row>
    <row r="217" spans="3:11" x14ac:dyDescent="0.2">
      <c r="C217" s="139"/>
      <c r="D217" s="139"/>
      <c r="E217" s="139"/>
      <c r="F217" s="139"/>
      <c r="G217" s="139"/>
      <c r="H217" s="139"/>
      <c r="I217" s="139"/>
      <c r="J217" s="139"/>
      <c r="K217" s="139"/>
    </row>
    <row r="218" spans="3:11" x14ac:dyDescent="0.2">
      <c r="C218" s="139"/>
      <c r="D218" s="139"/>
      <c r="E218" s="139"/>
      <c r="F218" s="139"/>
      <c r="G218" s="139"/>
      <c r="H218" s="139"/>
      <c r="I218" s="139"/>
      <c r="J218" s="139"/>
      <c r="K218" s="139"/>
    </row>
    <row r="219" spans="3:11" x14ac:dyDescent="0.2">
      <c r="C219" s="139"/>
      <c r="D219" s="139"/>
      <c r="E219" s="139"/>
      <c r="F219" s="139"/>
      <c r="G219" s="139"/>
      <c r="H219" s="139"/>
      <c r="I219" s="139"/>
      <c r="J219" s="139"/>
      <c r="K219" s="139"/>
    </row>
    <row r="220" spans="3:11" x14ac:dyDescent="0.2">
      <c r="C220" s="139"/>
      <c r="D220" s="139"/>
      <c r="E220" s="139"/>
      <c r="F220" s="139"/>
      <c r="G220" s="139"/>
      <c r="H220" s="139"/>
      <c r="I220" s="139"/>
      <c r="J220" s="139"/>
      <c r="K220" s="139"/>
    </row>
    <row r="221" spans="3:11" x14ac:dyDescent="0.2">
      <c r="C221" s="139"/>
      <c r="D221" s="139"/>
      <c r="E221" s="139"/>
      <c r="F221" s="139"/>
      <c r="G221" s="139"/>
      <c r="H221" s="139"/>
      <c r="I221" s="139"/>
      <c r="J221" s="139"/>
      <c r="K221" s="139"/>
    </row>
    <row r="222" spans="3:11" x14ac:dyDescent="0.2">
      <c r="C222" s="139"/>
      <c r="D222" s="139"/>
      <c r="E222" s="139"/>
      <c r="F222" s="139"/>
      <c r="G222" s="139"/>
      <c r="H222" s="139"/>
      <c r="I222" s="139"/>
      <c r="J222" s="139"/>
      <c r="K222" s="139"/>
    </row>
    <row r="223" spans="3:11" x14ac:dyDescent="0.2">
      <c r="C223" s="139"/>
      <c r="D223" s="139"/>
      <c r="E223" s="139"/>
      <c r="F223" s="139"/>
      <c r="G223" s="139"/>
      <c r="H223" s="139"/>
      <c r="I223" s="139"/>
      <c r="J223" s="139"/>
      <c r="K223" s="139"/>
    </row>
    <row r="224" spans="3:11" x14ac:dyDescent="0.2">
      <c r="C224" s="139"/>
      <c r="D224" s="139"/>
      <c r="E224" s="139"/>
      <c r="F224" s="139"/>
      <c r="G224" s="139"/>
      <c r="H224" s="139"/>
      <c r="I224" s="139"/>
      <c r="J224" s="139"/>
      <c r="K224" s="139"/>
    </row>
    <row r="225" spans="3:11" x14ac:dyDescent="0.2">
      <c r="C225" s="139"/>
      <c r="D225" s="139"/>
      <c r="E225" s="139"/>
      <c r="F225" s="139"/>
      <c r="G225" s="139"/>
      <c r="H225" s="139"/>
      <c r="I225" s="139"/>
      <c r="J225" s="139"/>
      <c r="K225" s="139"/>
    </row>
    <row r="226" spans="3:11" x14ac:dyDescent="0.2">
      <c r="C226" s="139"/>
      <c r="D226" s="139"/>
      <c r="E226" s="139"/>
      <c r="F226" s="139"/>
      <c r="G226" s="139"/>
      <c r="H226" s="139"/>
      <c r="I226" s="139"/>
      <c r="J226" s="139"/>
      <c r="K226" s="139"/>
    </row>
    <row r="227" spans="3:11" x14ac:dyDescent="0.2">
      <c r="C227" s="139"/>
      <c r="D227" s="139"/>
      <c r="E227" s="139"/>
      <c r="F227" s="139"/>
      <c r="G227" s="139"/>
      <c r="H227" s="139"/>
      <c r="I227" s="139"/>
      <c r="J227" s="139"/>
      <c r="K227" s="139"/>
    </row>
    <row r="228" spans="3:11" x14ac:dyDescent="0.2">
      <c r="C228" s="139"/>
      <c r="D228" s="139"/>
      <c r="E228" s="139"/>
      <c r="F228" s="139"/>
      <c r="G228" s="139"/>
      <c r="H228" s="139"/>
      <c r="I228" s="139"/>
      <c r="J228" s="139"/>
      <c r="K228" s="139"/>
    </row>
    <row r="229" spans="3:11" x14ac:dyDescent="0.2">
      <c r="C229" s="139"/>
      <c r="D229" s="139"/>
      <c r="E229" s="139"/>
      <c r="F229" s="139"/>
      <c r="G229" s="139"/>
      <c r="H229" s="139"/>
      <c r="I229" s="139"/>
      <c r="J229" s="139"/>
      <c r="K229" s="139"/>
    </row>
    <row r="230" spans="3:11" x14ac:dyDescent="0.2">
      <c r="C230" s="139"/>
      <c r="D230" s="139"/>
      <c r="E230" s="139"/>
      <c r="F230" s="139"/>
      <c r="G230" s="139"/>
      <c r="H230" s="139"/>
      <c r="I230" s="139"/>
      <c r="J230" s="139"/>
      <c r="K230" s="139"/>
    </row>
    <row r="231" spans="3:11" x14ac:dyDescent="0.2">
      <c r="C231" s="139"/>
      <c r="D231" s="139"/>
      <c r="E231" s="139"/>
      <c r="F231" s="139"/>
      <c r="G231" s="139"/>
      <c r="H231" s="139"/>
      <c r="I231" s="139"/>
      <c r="J231" s="139"/>
      <c r="K231" s="139"/>
    </row>
    <row r="232" spans="3:11" x14ac:dyDescent="0.2">
      <c r="C232" s="139"/>
      <c r="D232" s="139"/>
      <c r="E232" s="139"/>
      <c r="F232" s="139"/>
      <c r="G232" s="139"/>
      <c r="H232" s="139"/>
      <c r="I232" s="139"/>
      <c r="J232" s="139"/>
      <c r="K232" s="139"/>
    </row>
    <row r="233" spans="3:11" x14ac:dyDescent="0.2">
      <c r="C233" s="139"/>
      <c r="D233" s="139"/>
      <c r="E233" s="139"/>
      <c r="F233" s="139"/>
      <c r="G233" s="139"/>
      <c r="H233" s="139"/>
      <c r="I233" s="139"/>
      <c r="J233" s="139"/>
      <c r="K233" s="139"/>
    </row>
    <row r="234" spans="3:11" x14ac:dyDescent="0.2">
      <c r="C234" s="139"/>
      <c r="D234" s="139"/>
      <c r="E234" s="139"/>
      <c r="F234" s="139"/>
      <c r="G234" s="139"/>
      <c r="H234" s="139"/>
      <c r="I234" s="139"/>
      <c r="J234" s="139"/>
      <c r="K234" s="139"/>
    </row>
    <row r="235" spans="3:11" x14ac:dyDescent="0.2">
      <c r="C235" s="139"/>
      <c r="D235" s="139"/>
      <c r="E235" s="139"/>
      <c r="F235" s="139"/>
      <c r="G235" s="139"/>
      <c r="H235" s="139"/>
      <c r="I235" s="139"/>
      <c r="J235" s="139"/>
      <c r="K235" s="139"/>
    </row>
    <row r="236" spans="3:11" x14ac:dyDescent="0.2">
      <c r="C236" s="139"/>
      <c r="D236" s="139"/>
      <c r="E236" s="139"/>
      <c r="F236" s="139"/>
      <c r="G236" s="139"/>
      <c r="H236" s="139"/>
      <c r="I236" s="139"/>
      <c r="J236" s="139"/>
      <c r="K236" s="139"/>
    </row>
    <row r="237" spans="3:11" x14ac:dyDescent="0.2">
      <c r="C237" s="139"/>
      <c r="D237" s="139"/>
      <c r="E237" s="139"/>
      <c r="F237" s="139"/>
      <c r="G237" s="139"/>
      <c r="H237" s="139"/>
      <c r="I237" s="139"/>
      <c r="J237" s="139"/>
      <c r="K237" s="139"/>
    </row>
    <row r="238" spans="3:11" x14ac:dyDescent="0.2">
      <c r="C238" s="139"/>
      <c r="D238" s="139"/>
      <c r="E238" s="139"/>
      <c r="F238" s="139"/>
      <c r="G238" s="139"/>
      <c r="H238" s="139"/>
      <c r="I238" s="139"/>
      <c r="J238" s="139"/>
      <c r="K238" s="139"/>
    </row>
    <row r="239" spans="3:11" x14ac:dyDescent="0.2">
      <c r="C239" s="139"/>
      <c r="D239" s="139"/>
      <c r="E239" s="139"/>
      <c r="F239" s="139"/>
      <c r="G239" s="139"/>
      <c r="H239" s="139"/>
      <c r="I239" s="139"/>
      <c r="J239" s="139"/>
      <c r="K239" s="139"/>
    </row>
    <row r="240" spans="3:11" x14ac:dyDescent="0.2">
      <c r="C240" s="139"/>
      <c r="D240" s="139"/>
      <c r="E240" s="139"/>
      <c r="F240" s="139"/>
      <c r="G240" s="139"/>
      <c r="H240" s="139"/>
      <c r="I240" s="139"/>
      <c r="J240" s="139"/>
      <c r="K240" s="139"/>
    </row>
    <row r="241" spans="3:11" x14ac:dyDescent="0.2">
      <c r="C241" s="139"/>
      <c r="D241" s="139"/>
      <c r="E241" s="139"/>
      <c r="F241" s="139"/>
      <c r="G241" s="139"/>
      <c r="H241" s="139"/>
      <c r="I241" s="139"/>
      <c r="J241" s="139"/>
      <c r="K241" s="139"/>
    </row>
    <row r="242" spans="3:11" x14ac:dyDescent="0.2">
      <c r="C242" s="139"/>
      <c r="D242" s="139"/>
      <c r="E242" s="139"/>
      <c r="F242" s="139"/>
      <c r="G242" s="139"/>
      <c r="H242" s="139"/>
      <c r="I242" s="139"/>
      <c r="J242" s="139"/>
      <c r="K242" s="139"/>
    </row>
    <row r="243" spans="3:11" x14ac:dyDescent="0.2">
      <c r="C243" s="139"/>
      <c r="D243" s="139"/>
      <c r="E243" s="139"/>
      <c r="F243" s="139"/>
      <c r="G243" s="139"/>
      <c r="H243" s="139"/>
      <c r="I243" s="139"/>
      <c r="J243" s="139"/>
      <c r="K243" s="139"/>
    </row>
    <row r="244" spans="3:11" x14ac:dyDescent="0.2">
      <c r="C244" s="139"/>
      <c r="D244" s="139"/>
      <c r="E244" s="139"/>
      <c r="F244" s="139"/>
      <c r="G244" s="139"/>
      <c r="H244" s="139"/>
      <c r="I244" s="139"/>
      <c r="J244" s="139"/>
      <c r="K244" s="139"/>
    </row>
    <row r="245" spans="3:11" x14ac:dyDescent="0.2">
      <c r="C245" s="139"/>
      <c r="D245" s="139"/>
      <c r="E245" s="139"/>
      <c r="F245" s="139"/>
      <c r="G245" s="139"/>
      <c r="H245" s="139"/>
      <c r="I245" s="139"/>
      <c r="J245" s="139"/>
      <c r="K245" s="139"/>
    </row>
    <row r="246" spans="3:11" x14ac:dyDescent="0.2">
      <c r="C246" s="139"/>
      <c r="D246" s="139"/>
      <c r="E246" s="139"/>
      <c r="F246" s="139"/>
      <c r="G246" s="139"/>
      <c r="H246" s="139"/>
      <c r="I246" s="139"/>
      <c r="J246" s="139"/>
      <c r="K246" s="139"/>
    </row>
    <row r="247" spans="3:11" x14ac:dyDescent="0.2">
      <c r="C247" s="139"/>
      <c r="D247" s="139"/>
      <c r="E247" s="139"/>
      <c r="F247" s="139"/>
      <c r="G247" s="139"/>
      <c r="H247" s="139"/>
      <c r="I247" s="139"/>
      <c r="J247" s="139"/>
      <c r="K247" s="139"/>
    </row>
    <row r="248" spans="3:11" x14ac:dyDescent="0.2">
      <c r="C248" s="139"/>
      <c r="D248" s="139"/>
      <c r="E248" s="139"/>
      <c r="F248" s="139"/>
      <c r="G248" s="139"/>
      <c r="H248" s="139"/>
      <c r="I248" s="139"/>
      <c r="J248" s="139"/>
      <c r="K248" s="139"/>
    </row>
    <row r="249" spans="3:11" x14ac:dyDescent="0.2">
      <c r="C249" s="139"/>
      <c r="D249" s="139"/>
      <c r="E249" s="139"/>
      <c r="F249" s="139"/>
      <c r="G249" s="139"/>
      <c r="H249" s="139"/>
      <c r="I249" s="139"/>
      <c r="J249" s="139"/>
      <c r="K249" s="139"/>
    </row>
    <row r="250" spans="3:11" x14ac:dyDescent="0.2">
      <c r="C250" s="139"/>
      <c r="D250" s="139"/>
      <c r="E250" s="139"/>
      <c r="F250" s="139"/>
      <c r="G250" s="139"/>
      <c r="H250" s="139"/>
      <c r="I250" s="139"/>
      <c r="J250" s="139"/>
      <c r="K250" s="139"/>
    </row>
    <row r="251" spans="3:11" x14ac:dyDescent="0.2">
      <c r="C251" s="139"/>
      <c r="D251" s="139"/>
      <c r="E251" s="139"/>
      <c r="F251" s="139"/>
      <c r="G251" s="139"/>
      <c r="H251" s="139"/>
      <c r="I251" s="139"/>
      <c r="J251" s="139"/>
      <c r="K251" s="139"/>
    </row>
    <row r="252" spans="3:11" x14ac:dyDescent="0.2">
      <c r="C252" s="139"/>
      <c r="D252" s="139"/>
      <c r="E252" s="139"/>
      <c r="F252" s="139"/>
      <c r="G252" s="139"/>
      <c r="H252" s="139"/>
      <c r="I252" s="139"/>
      <c r="J252" s="139"/>
      <c r="K252" s="139"/>
    </row>
    <row r="253" spans="3:11" x14ac:dyDescent="0.2">
      <c r="C253" s="139"/>
      <c r="D253" s="139"/>
      <c r="E253" s="139"/>
      <c r="F253" s="139"/>
      <c r="G253" s="139"/>
      <c r="H253" s="139"/>
      <c r="I253" s="139"/>
      <c r="J253" s="139"/>
      <c r="K253" s="139"/>
    </row>
    <row r="254" spans="3:11" x14ac:dyDescent="0.2">
      <c r="C254" s="139"/>
      <c r="D254" s="139"/>
      <c r="E254" s="139"/>
      <c r="F254" s="139"/>
      <c r="G254" s="139"/>
      <c r="H254" s="139"/>
      <c r="I254" s="139"/>
      <c r="J254" s="139"/>
      <c r="K254" s="139"/>
    </row>
    <row r="255" spans="3:11" x14ac:dyDescent="0.2">
      <c r="C255" s="139"/>
      <c r="D255" s="139"/>
      <c r="E255" s="139"/>
      <c r="F255" s="139"/>
      <c r="G255" s="139"/>
      <c r="H255" s="139"/>
      <c r="I255" s="139"/>
      <c r="J255" s="139"/>
      <c r="K255" s="139"/>
    </row>
  </sheetData>
  <sheetProtection algorithmName="SHA-512" hashValue="J2Z3JC5/juBbMwXpXXBLkpnLE5M6xDPQg9ChCB1qia6nekPfxBmQz6QY2XrlIs+uRmw2s+fazAqvOJX04ilX1Q==" saltValue="hDCoDZ+k1FQvAc7K9NzScg==" spinCount="100000" sheet="1" objects="1" scenarios="1"/>
  <mergeCells count="39">
    <mergeCell ref="I131:L131"/>
    <mergeCell ref="C131:G131"/>
    <mergeCell ref="B119:K119"/>
    <mergeCell ref="B158:L159"/>
    <mergeCell ref="B140:L143"/>
    <mergeCell ref="B147:L152"/>
    <mergeCell ref="C134:G134"/>
    <mergeCell ref="C137:L137"/>
    <mergeCell ref="C5:L12"/>
    <mergeCell ref="B61:F61"/>
    <mergeCell ref="C35:L39"/>
    <mergeCell ref="C26:L33"/>
    <mergeCell ref="C18:L24"/>
    <mergeCell ref="C14:L16"/>
    <mergeCell ref="C112:L115"/>
    <mergeCell ref="B1:G1"/>
    <mergeCell ref="B59:G59"/>
    <mergeCell ref="B117:G117"/>
    <mergeCell ref="C121:L128"/>
    <mergeCell ref="C41:L47"/>
    <mergeCell ref="C49:L55"/>
    <mergeCell ref="C63:L66"/>
    <mergeCell ref="C68:L70"/>
    <mergeCell ref="C72:L75"/>
    <mergeCell ref="C77:L79"/>
    <mergeCell ref="C81:L82"/>
    <mergeCell ref="C84:L88"/>
    <mergeCell ref="C90:L97"/>
    <mergeCell ref="C99:L105"/>
    <mergeCell ref="C107:L110"/>
    <mergeCell ref="I169:L169"/>
    <mergeCell ref="B154:L154"/>
    <mergeCell ref="B156:L156"/>
    <mergeCell ref="B157:D157"/>
    <mergeCell ref="H157:L157"/>
    <mergeCell ref="E157:G157"/>
    <mergeCell ref="B169:G169"/>
    <mergeCell ref="B162:G162"/>
    <mergeCell ref="B165:G165"/>
  </mergeCells>
  <phoneticPr fontId="4" type="noConversion"/>
  <printOptions horizontalCentered="1"/>
  <pageMargins left="0.25" right="0.25" top="0.5" bottom="0.5" header="0" footer="0"/>
  <pageSetup orientation="portrait" r:id="rId1"/>
  <headerFooter alignWithMargins="0">
    <oddHeader>&amp;C&amp;"Arial,Bold"Low-Income Housing Tax Credit / Tax Exempt Bond Application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I355"/>
  <sheetViews>
    <sheetView zoomScaleNormal="100" workbookViewId="0">
      <selection activeCell="C5" sqref="C5"/>
    </sheetView>
  </sheetViews>
  <sheetFormatPr defaultColWidth="9" defaultRowHeight="12.75" x14ac:dyDescent="0.2"/>
  <cols>
    <col min="1" max="1" width="2.140625" style="325" customWidth="1"/>
    <col min="2" max="2" width="44.7109375" style="325" customWidth="1"/>
    <col min="3" max="3" width="10.42578125" style="325" customWidth="1"/>
    <col min="4" max="4" width="10.28515625" style="325"/>
    <col min="5" max="5" width="16.140625" style="325" customWidth="1"/>
    <col min="6" max="6" width="10.28515625" style="325"/>
    <col min="7" max="7" width="20.140625" style="325" customWidth="1"/>
    <col min="8" max="8" width="51.28515625" style="265" customWidth="1"/>
    <col min="9" max="9" width="13.42578125" style="32" customWidth="1"/>
    <col min="10" max="16384" width="9" style="32"/>
  </cols>
  <sheetData>
    <row r="1" spans="2:9" x14ac:dyDescent="0.2">
      <c r="B1" s="597">
        <f>'1'!J4</f>
        <v>0</v>
      </c>
      <c r="H1" s="598">
        <f>'1'!Q4</f>
        <v>0</v>
      </c>
    </row>
    <row r="2" spans="2:9" ht="15.75" x14ac:dyDescent="0.25">
      <c r="B2" s="465" t="s">
        <v>685</v>
      </c>
      <c r="D2" s="289" t="s">
        <v>1485</v>
      </c>
      <c r="H2" s="585"/>
    </row>
    <row r="3" spans="2:9" ht="13.5" thickBot="1" x14ac:dyDescent="0.25">
      <c r="B3" s="466" t="s">
        <v>216</v>
      </c>
    </row>
    <row r="4" spans="2:9" ht="15.75" thickBot="1" x14ac:dyDescent="0.3">
      <c r="B4" s="467" t="s">
        <v>337</v>
      </c>
      <c r="C4" s="917" t="s">
        <v>516</v>
      </c>
      <c r="D4" s="918"/>
      <c r="E4" s="919" t="s">
        <v>517</v>
      </c>
      <c r="F4" s="919"/>
      <c r="G4" s="468" t="s">
        <v>518</v>
      </c>
      <c r="H4" s="586" t="s">
        <v>496</v>
      </c>
      <c r="I4" s="39"/>
    </row>
    <row r="5" spans="2:9" ht="15" x14ac:dyDescent="0.25">
      <c r="B5" s="469" t="s">
        <v>519</v>
      </c>
      <c r="C5" s="470"/>
      <c r="D5" s="471" t="s">
        <v>520</v>
      </c>
      <c r="E5" s="472"/>
      <c r="F5" s="471" t="s">
        <v>521</v>
      </c>
      <c r="G5" s="473">
        <f>ROUND(E5*C5,2)</f>
        <v>0</v>
      </c>
      <c r="H5" s="587"/>
    </row>
    <row r="6" spans="2:9" ht="15" x14ac:dyDescent="0.25">
      <c r="B6" s="469" t="s">
        <v>1486</v>
      </c>
      <c r="C6" s="470"/>
      <c r="D6" s="471" t="s">
        <v>520</v>
      </c>
      <c r="E6" s="472"/>
      <c r="F6" s="471" t="s">
        <v>521</v>
      </c>
      <c r="G6" s="473">
        <f>ROUND(E6*C6,2)</f>
        <v>0</v>
      </c>
      <c r="H6" s="587"/>
    </row>
    <row r="7" spans="2:9" ht="15" x14ac:dyDescent="0.25">
      <c r="B7" s="474" t="s">
        <v>522</v>
      </c>
      <c r="C7" s="470"/>
      <c r="D7" s="476" t="s">
        <v>523</v>
      </c>
      <c r="E7" s="477"/>
      <c r="F7" s="476" t="s">
        <v>524</v>
      </c>
      <c r="G7" s="478">
        <f t="shared" ref="G7:G29" si="0">ROUND(E7*C7,2)</f>
        <v>0</v>
      </c>
      <c r="H7" s="587"/>
    </row>
    <row r="8" spans="2:9" ht="15" x14ac:dyDescent="0.25">
      <c r="B8" s="474" t="s">
        <v>1487</v>
      </c>
      <c r="C8" s="470"/>
      <c r="D8" s="476" t="s">
        <v>523</v>
      </c>
      <c r="E8" s="477"/>
      <c r="F8" s="476" t="s">
        <v>524</v>
      </c>
      <c r="G8" s="478">
        <f t="shared" si="0"/>
        <v>0</v>
      </c>
      <c r="H8" s="587"/>
    </row>
    <row r="9" spans="2:9" ht="15" x14ac:dyDescent="0.25">
      <c r="B9" s="474" t="s">
        <v>527</v>
      </c>
      <c r="C9" s="470"/>
      <c r="D9" s="476" t="s">
        <v>525</v>
      </c>
      <c r="E9" s="477"/>
      <c r="F9" s="476" t="s">
        <v>526</v>
      </c>
      <c r="G9" s="478">
        <f t="shared" si="0"/>
        <v>0</v>
      </c>
      <c r="H9" s="587"/>
    </row>
    <row r="10" spans="2:9" ht="15" x14ac:dyDescent="0.25">
      <c r="B10" s="474" t="s">
        <v>1488</v>
      </c>
      <c r="C10" s="470"/>
      <c r="D10" s="476" t="s">
        <v>528</v>
      </c>
      <c r="E10" s="477"/>
      <c r="F10" s="476" t="s">
        <v>529</v>
      </c>
      <c r="G10" s="478">
        <f t="shared" si="0"/>
        <v>0</v>
      </c>
      <c r="H10" s="587"/>
    </row>
    <row r="11" spans="2:9" ht="15" x14ac:dyDescent="0.25">
      <c r="B11" s="474" t="s">
        <v>530</v>
      </c>
      <c r="C11" s="470"/>
      <c r="D11" s="476" t="s">
        <v>525</v>
      </c>
      <c r="E11" s="477"/>
      <c r="F11" s="476" t="s">
        <v>526</v>
      </c>
      <c r="G11" s="478">
        <f t="shared" si="0"/>
        <v>0</v>
      </c>
      <c r="H11" s="587"/>
    </row>
    <row r="12" spans="2:9" ht="15" x14ac:dyDescent="0.25">
      <c r="B12" s="474" t="s">
        <v>531</v>
      </c>
      <c r="C12" s="470"/>
      <c r="D12" s="476" t="s">
        <v>528</v>
      </c>
      <c r="E12" s="477"/>
      <c r="F12" s="476" t="s">
        <v>529</v>
      </c>
      <c r="G12" s="478">
        <f t="shared" si="0"/>
        <v>0</v>
      </c>
      <c r="H12" s="587"/>
    </row>
    <row r="13" spans="2:9" ht="15" x14ac:dyDescent="0.25">
      <c r="B13" s="474" t="s">
        <v>1489</v>
      </c>
      <c r="C13" s="470"/>
      <c r="D13" s="476" t="s">
        <v>528</v>
      </c>
      <c r="E13" s="477"/>
      <c r="F13" s="476" t="s">
        <v>529</v>
      </c>
      <c r="G13" s="478">
        <f t="shared" si="0"/>
        <v>0</v>
      </c>
      <c r="H13" s="587"/>
    </row>
    <row r="14" spans="2:9" ht="15" x14ac:dyDescent="0.25">
      <c r="B14" s="474" t="s">
        <v>532</v>
      </c>
      <c r="C14" s="470"/>
      <c r="D14" s="476" t="s">
        <v>525</v>
      </c>
      <c r="E14" s="477"/>
      <c r="F14" s="476" t="s">
        <v>526</v>
      </c>
      <c r="G14" s="478">
        <f t="shared" si="0"/>
        <v>0</v>
      </c>
      <c r="H14" s="587"/>
    </row>
    <row r="15" spans="2:9" ht="15" x14ac:dyDescent="0.25">
      <c r="B15" s="474" t="s">
        <v>533</v>
      </c>
      <c r="C15" s="470"/>
      <c r="D15" s="476" t="s">
        <v>528</v>
      </c>
      <c r="E15" s="477"/>
      <c r="F15" s="476" t="s">
        <v>529</v>
      </c>
      <c r="G15" s="478">
        <f t="shared" si="0"/>
        <v>0</v>
      </c>
      <c r="H15" s="587"/>
    </row>
    <row r="16" spans="2:9" ht="15" x14ac:dyDescent="0.25">
      <c r="B16" s="474" t="s">
        <v>534</v>
      </c>
      <c r="C16" s="470"/>
      <c r="D16" s="476" t="s">
        <v>525</v>
      </c>
      <c r="E16" s="477"/>
      <c r="F16" s="476" t="s">
        <v>526</v>
      </c>
      <c r="G16" s="478">
        <f t="shared" si="0"/>
        <v>0</v>
      </c>
      <c r="H16" s="587"/>
    </row>
    <row r="17" spans="2:8" ht="15" x14ac:dyDescent="0.25">
      <c r="B17" s="474" t="s">
        <v>535</v>
      </c>
      <c r="C17" s="470"/>
      <c r="D17" s="476" t="s">
        <v>525</v>
      </c>
      <c r="E17" s="477"/>
      <c r="F17" s="476" t="s">
        <v>526</v>
      </c>
      <c r="G17" s="478">
        <f t="shared" si="0"/>
        <v>0</v>
      </c>
      <c r="H17" s="587"/>
    </row>
    <row r="18" spans="2:8" ht="15" x14ac:dyDescent="0.25">
      <c r="B18" s="474" t="s">
        <v>536</v>
      </c>
      <c r="C18" s="470"/>
      <c r="D18" s="476" t="s">
        <v>537</v>
      </c>
      <c r="E18" s="477"/>
      <c r="F18" s="476" t="s">
        <v>538</v>
      </c>
      <c r="G18" s="478">
        <f t="shared" si="0"/>
        <v>0</v>
      </c>
      <c r="H18" s="587"/>
    </row>
    <row r="19" spans="2:8" ht="15" x14ac:dyDescent="0.25">
      <c r="B19" s="474" t="s">
        <v>544</v>
      </c>
      <c r="C19" s="470"/>
      <c r="D19" s="476" t="s">
        <v>545</v>
      </c>
      <c r="E19" s="477"/>
      <c r="F19" s="476" t="s">
        <v>546</v>
      </c>
      <c r="G19" s="478">
        <f t="shared" si="0"/>
        <v>0</v>
      </c>
      <c r="H19" s="587"/>
    </row>
    <row r="20" spans="2:8" ht="15" x14ac:dyDescent="0.25">
      <c r="B20" s="474" t="s">
        <v>547</v>
      </c>
      <c r="C20" s="470"/>
      <c r="D20" s="476" t="s">
        <v>545</v>
      </c>
      <c r="E20" s="477"/>
      <c r="F20" s="476" t="s">
        <v>546</v>
      </c>
      <c r="G20" s="478">
        <f t="shared" si="0"/>
        <v>0</v>
      </c>
      <c r="H20" s="587"/>
    </row>
    <row r="21" spans="2:8" ht="15" x14ac:dyDescent="0.25">
      <c r="B21" s="474" t="s">
        <v>548</v>
      </c>
      <c r="C21" s="470"/>
      <c r="D21" s="476" t="s">
        <v>525</v>
      </c>
      <c r="E21" s="477"/>
      <c r="F21" s="476" t="s">
        <v>526</v>
      </c>
      <c r="G21" s="478">
        <f t="shared" si="0"/>
        <v>0</v>
      </c>
      <c r="H21" s="587"/>
    </row>
    <row r="22" spans="2:8" ht="15" x14ac:dyDescent="0.25">
      <c r="B22" s="474" t="s">
        <v>219</v>
      </c>
      <c r="C22" s="470"/>
      <c r="D22" s="476" t="s">
        <v>545</v>
      </c>
      <c r="E22" s="477"/>
      <c r="F22" s="476" t="s">
        <v>546</v>
      </c>
      <c r="G22" s="478">
        <f t="shared" si="0"/>
        <v>0</v>
      </c>
      <c r="H22" s="587"/>
    </row>
    <row r="23" spans="2:8" ht="15" x14ac:dyDescent="0.25">
      <c r="B23" s="474" t="s">
        <v>1490</v>
      </c>
      <c r="C23" s="470"/>
      <c r="D23" s="476" t="s">
        <v>545</v>
      </c>
      <c r="E23" s="477"/>
      <c r="F23" s="476" t="s">
        <v>546</v>
      </c>
      <c r="G23" s="478">
        <f t="shared" si="0"/>
        <v>0</v>
      </c>
      <c r="H23" s="587"/>
    </row>
    <row r="24" spans="2:8" ht="15" x14ac:dyDescent="0.25">
      <c r="B24" s="474" t="s">
        <v>549</v>
      </c>
      <c r="C24" s="470"/>
      <c r="D24" s="476" t="s">
        <v>550</v>
      </c>
      <c r="E24" s="477"/>
      <c r="F24" s="476" t="s">
        <v>551</v>
      </c>
      <c r="G24" s="478">
        <f t="shared" si="0"/>
        <v>0</v>
      </c>
      <c r="H24" s="587"/>
    </row>
    <row r="25" spans="2:8" ht="15" x14ac:dyDescent="0.25">
      <c r="B25" s="479" t="s">
        <v>780</v>
      </c>
      <c r="C25" s="470"/>
      <c r="D25" s="480" t="s">
        <v>528</v>
      </c>
      <c r="E25" s="477"/>
      <c r="F25" s="480" t="s">
        <v>529</v>
      </c>
      <c r="G25" s="478">
        <f t="shared" si="0"/>
        <v>0</v>
      </c>
      <c r="H25" s="587"/>
    </row>
    <row r="26" spans="2:8" ht="15" x14ac:dyDescent="0.25">
      <c r="B26" s="479" t="s">
        <v>539</v>
      </c>
      <c r="C26" s="470"/>
      <c r="D26" s="480" t="s">
        <v>523</v>
      </c>
      <c r="E26" s="477"/>
      <c r="F26" s="480" t="s">
        <v>524</v>
      </c>
      <c r="G26" s="478">
        <f t="shared" si="0"/>
        <v>0</v>
      </c>
      <c r="H26" s="587"/>
    </row>
    <row r="27" spans="2:8" ht="15" x14ac:dyDescent="0.25">
      <c r="B27" s="479" t="s">
        <v>540</v>
      </c>
      <c r="C27" s="470"/>
      <c r="D27" s="480" t="s">
        <v>523</v>
      </c>
      <c r="E27" s="477"/>
      <c r="F27" s="480" t="s">
        <v>524</v>
      </c>
      <c r="G27" s="478">
        <f t="shared" si="0"/>
        <v>0</v>
      </c>
      <c r="H27" s="587"/>
    </row>
    <row r="28" spans="2:8" ht="15" x14ac:dyDescent="0.25">
      <c r="B28" s="481" t="s">
        <v>486</v>
      </c>
      <c r="C28" s="470"/>
      <c r="D28" s="475"/>
      <c r="E28" s="477"/>
      <c r="F28" s="475"/>
      <c r="G28" s="478">
        <f t="shared" si="0"/>
        <v>0</v>
      </c>
      <c r="H28" s="587"/>
    </row>
    <row r="29" spans="2:8" ht="15" x14ac:dyDescent="0.25">
      <c r="B29" s="481" t="s">
        <v>486</v>
      </c>
      <c r="C29" s="470"/>
      <c r="D29" s="475"/>
      <c r="E29" s="477"/>
      <c r="F29" s="475"/>
      <c r="G29" s="478">
        <f t="shared" si="0"/>
        <v>0</v>
      </c>
      <c r="H29" s="587"/>
    </row>
    <row r="30" spans="2:8" ht="15" x14ac:dyDescent="0.25">
      <c r="B30" s="482" t="s">
        <v>518</v>
      </c>
      <c r="C30" s="483"/>
      <c r="D30" s="483"/>
      <c r="E30" s="484"/>
      <c r="F30" s="485"/>
      <c r="G30" s="33">
        <f>SUM(G5:G29)</f>
        <v>0</v>
      </c>
      <c r="H30" s="587"/>
    </row>
    <row r="31" spans="2:8" ht="15" x14ac:dyDescent="0.25">
      <c r="B31" s="486" t="s">
        <v>1491</v>
      </c>
      <c r="C31" s="913" t="s">
        <v>516</v>
      </c>
      <c r="D31" s="914"/>
      <c r="E31" s="913" t="s">
        <v>517</v>
      </c>
      <c r="F31" s="914"/>
      <c r="G31" s="487" t="s">
        <v>518</v>
      </c>
      <c r="H31" s="587"/>
    </row>
    <row r="32" spans="2:8" ht="15" x14ac:dyDescent="0.25">
      <c r="B32" s="474" t="s">
        <v>798</v>
      </c>
      <c r="C32" s="475"/>
      <c r="D32" s="476" t="s">
        <v>520</v>
      </c>
      <c r="E32" s="477"/>
      <c r="F32" s="471" t="s">
        <v>521</v>
      </c>
      <c r="G32" s="478">
        <f t="shared" ref="G32:G47" si="1">ROUND(E32*C32,2)</f>
        <v>0</v>
      </c>
      <c r="H32" s="587"/>
    </row>
    <row r="33" spans="2:8" ht="15" x14ac:dyDescent="0.25">
      <c r="B33" s="474" t="s">
        <v>1492</v>
      </c>
      <c r="C33" s="475"/>
      <c r="D33" s="476" t="s">
        <v>520</v>
      </c>
      <c r="E33" s="477"/>
      <c r="F33" s="471" t="s">
        <v>521</v>
      </c>
      <c r="G33" s="478">
        <f t="shared" si="1"/>
        <v>0</v>
      </c>
      <c r="H33" s="587"/>
    </row>
    <row r="34" spans="2:8" ht="15" x14ac:dyDescent="0.25">
      <c r="B34" s="474" t="s">
        <v>1493</v>
      </c>
      <c r="C34" s="475"/>
      <c r="D34" s="476" t="s">
        <v>528</v>
      </c>
      <c r="E34" s="477"/>
      <c r="F34" s="476" t="s">
        <v>529</v>
      </c>
      <c r="G34" s="478">
        <f t="shared" si="1"/>
        <v>0</v>
      </c>
      <c r="H34" s="587"/>
    </row>
    <row r="35" spans="2:8" ht="15" x14ac:dyDescent="0.25">
      <c r="B35" s="474" t="s">
        <v>1494</v>
      </c>
      <c r="C35" s="475"/>
      <c r="D35" s="476" t="s">
        <v>528</v>
      </c>
      <c r="E35" s="477"/>
      <c r="F35" s="476" t="s">
        <v>529</v>
      </c>
      <c r="G35" s="478">
        <f t="shared" si="1"/>
        <v>0</v>
      </c>
      <c r="H35" s="587"/>
    </row>
    <row r="36" spans="2:8" ht="15" x14ac:dyDescent="0.25">
      <c r="B36" s="474" t="s">
        <v>1495</v>
      </c>
      <c r="C36" s="475"/>
      <c r="D36" s="476" t="s">
        <v>528</v>
      </c>
      <c r="E36" s="477"/>
      <c r="F36" s="476" t="s">
        <v>529</v>
      </c>
      <c r="G36" s="478">
        <f t="shared" si="1"/>
        <v>0</v>
      </c>
      <c r="H36" s="587"/>
    </row>
    <row r="37" spans="2:8" ht="15" x14ac:dyDescent="0.25">
      <c r="B37" s="474" t="s">
        <v>1496</v>
      </c>
      <c r="C37" s="475"/>
      <c r="D37" s="476" t="s">
        <v>528</v>
      </c>
      <c r="E37" s="477"/>
      <c r="F37" s="476" t="s">
        <v>529</v>
      </c>
      <c r="G37" s="478">
        <f t="shared" si="1"/>
        <v>0</v>
      </c>
      <c r="H37" s="587"/>
    </row>
    <row r="38" spans="2:8" ht="15" x14ac:dyDescent="0.25">
      <c r="B38" s="474" t="s">
        <v>1497</v>
      </c>
      <c r="C38" s="475"/>
      <c r="D38" s="476" t="s">
        <v>528</v>
      </c>
      <c r="E38" s="477"/>
      <c r="F38" s="476" t="s">
        <v>529</v>
      </c>
      <c r="G38" s="478">
        <f t="shared" si="1"/>
        <v>0</v>
      </c>
      <c r="H38" s="587"/>
    </row>
    <row r="39" spans="2:8" ht="15" x14ac:dyDescent="0.25">
      <c r="B39" s="474" t="s">
        <v>1498</v>
      </c>
      <c r="C39" s="475"/>
      <c r="D39" s="476" t="s">
        <v>528</v>
      </c>
      <c r="E39" s="477"/>
      <c r="F39" s="476" t="s">
        <v>529</v>
      </c>
      <c r="G39" s="478">
        <f t="shared" si="1"/>
        <v>0</v>
      </c>
      <c r="H39" s="587"/>
    </row>
    <row r="40" spans="2:8" ht="15" x14ac:dyDescent="0.25">
      <c r="B40" s="474" t="s">
        <v>1499</v>
      </c>
      <c r="C40" s="475"/>
      <c r="D40" s="476" t="s">
        <v>528</v>
      </c>
      <c r="E40" s="477"/>
      <c r="F40" s="476" t="s">
        <v>529</v>
      </c>
      <c r="G40" s="478">
        <f t="shared" si="1"/>
        <v>0</v>
      </c>
      <c r="H40" s="587"/>
    </row>
    <row r="41" spans="2:8" ht="15" x14ac:dyDescent="0.25">
      <c r="B41" s="474" t="s">
        <v>552</v>
      </c>
      <c r="C41" s="475"/>
      <c r="D41" s="476" t="s">
        <v>528</v>
      </c>
      <c r="E41" s="477"/>
      <c r="F41" s="476" t="s">
        <v>529</v>
      </c>
      <c r="G41" s="478">
        <f t="shared" si="1"/>
        <v>0</v>
      </c>
      <c r="H41" s="587"/>
    </row>
    <row r="42" spans="2:8" ht="15" x14ac:dyDescent="0.25">
      <c r="B42" s="474" t="s">
        <v>1597</v>
      </c>
      <c r="C42" s="475"/>
      <c r="D42" s="476" t="s">
        <v>542</v>
      </c>
      <c r="E42" s="477"/>
      <c r="F42" s="476" t="s">
        <v>543</v>
      </c>
      <c r="G42" s="478">
        <f t="shared" si="1"/>
        <v>0</v>
      </c>
      <c r="H42" s="587"/>
    </row>
    <row r="43" spans="2:8" ht="15" x14ac:dyDescent="0.25">
      <c r="B43" s="474" t="s">
        <v>1500</v>
      </c>
      <c r="C43" s="475"/>
      <c r="D43" s="476" t="s">
        <v>525</v>
      </c>
      <c r="E43" s="477"/>
      <c r="F43" s="476" t="s">
        <v>526</v>
      </c>
      <c r="G43" s="478">
        <f t="shared" si="1"/>
        <v>0</v>
      </c>
      <c r="H43" s="587"/>
    </row>
    <row r="44" spans="2:8" ht="15" x14ac:dyDescent="0.25">
      <c r="B44" s="474" t="s">
        <v>1501</v>
      </c>
      <c r="C44" s="475"/>
      <c r="D44" s="476" t="s">
        <v>525</v>
      </c>
      <c r="E44" s="477"/>
      <c r="F44" s="476" t="s">
        <v>526</v>
      </c>
      <c r="G44" s="478">
        <f t="shared" si="1"/>
        <v>0</v>
      </c>
      <c r="H44" s="587"/>
    </row>
    <row r="45" spans="2:8" ht="15" x14ac:dyDescent="0.25">
      <c r="B45" s="488" t="s">
        <v>1502</v>
      </c>
      <c r="C45" s="475"/>
      <c r="D45" s="489" t="s">
        <v>525</v>
      </c>
      <c r="E45" s="477"/>
      <c r="F45" s="489" t="s">
        <v>526</v>
      </c>
      <c r="G45" s="478">
        <f t="shared" si="1"/>
        <v>0</v>
      </c>
      <c r="H45" s="587"/>
    </row>
    <row r="46" spans="2:8" ht="15" x14ac:dyDescent="0.25">
      <c r="B46" s="481" t="s">
        <v>486</v>
      </c>
      <c r="C46" s="475"/>
      <c r="D46" s="475"/>
      <c r="E46" s="477"/>
      <c r="F46" s="475"/>
      <c r="G46" s="478">
        <f t="shared" si="1"/>
        <v>0</v>
      </c>
      <c r="H46" s="587"/>
    </row>
    <row r="47" spans="2:8" ht="15" x14ac:dyDescent="0.25">
      <c r="B47" s="481" t="s">
        <v>486</v>
      </c>
      <c r="C47" s="475"/>
      <c r="D47" s="475"/>
      <c r="E47" s="477"/>
      <c r="F47" s="475"/>
      <c r="G47" s="478">
        <f t="shared" si="1"/>
        <v>0</v>
      </c>
      <c r="H47" s="587"/>
    </row>
    <row r="48" spans="2:8" ht="15" x14ac:dyDescent="0.25">
      <c r="B48" s="482" t="s">
        <v>518</v>
      </c>
      <c r="C48" s="490"/>
      <c r="D48" s="490"/>
      <c r="E48" s="491"/>
      <c r="F48" s="492"/>
      <c r="G48" s="33">
        <f>SUM(G32:G47)</f>
        <v>0</v>
      </c>
      <c r="H48" s="587"/>
    </row>
    <row r="49" spans="2:8" ht="15" x14ac:dyDescent="0.25">
      <c r="B49" s="486" t="s">
        <v>1503</v>
      </c>
      <c r="C49" s="913" t="s">
        <v>516</v>
      </c>
      <c r="D49" s="914"/>
      <c r="E49" s="913" t="s">
        <v>517</v>
      </c>
      <c r="F49" s="914"/>
      <c r="G49" s="487" t="s">
        <v>518</v>
      </c>
      <c r="H49" s="587"/>
    </row>
    <row r="50" spans="2:8" ht="15" x14ac:dyDescent="0.25">
      <c r="B50" s="474" t="s">
        <v>1504</v>
      </c>
      <c r="C50" s="475"/>
      <c r="D50" s="476" t="s">
        <v>523</v>
      </c>
      <c r="E50" s="477"/>
      <c r="F50" s="476" t="s">
        <v>524</v>
      </c>
      <c r="G50" s="478">
        <f t="shared" ref="G50:G59" si="2">ROUND(E50*C50,2)</f>
        <v>0</v>
      </c>
      <c r="H50" s="587"/>
    </row>
    <row r="51" spans="2:8" ht="15" x14ac:dyDescent="0.25">
      <c r="B51" s="474" t="s">
        <v>1505</v>
      </c>
      <c r="C51" s="475"/>
      <c r="D51" s="476" t="s">
        <v>542</v>
      </c>
      <c r="E51" s="477"/>
      <c r="F51" s="476" t="s">
        <v>543</v>
      </c>
      <c r="G51" s="478">
        <f t="shared" si="2"/>
        <v>0</v>
      </c>
      <c r="H51" s="587"/>
    </row>
    <row r="52" spans="2:8" ht="15" x14ac:dyDescent="0.25">
      <c r="B52" s="584" t="s">
        <v>541</v>
      </c>
      <c r="C52" s="475"/>
      <c r="D52" s="476" t="s">
        <v>542</v>
      </c>
      <c r="E52" s="477"/>
      <c r="F52" s="476" t="s">
        <v>543</v>
      </c>
      <c r="G52" s="478">
        <f t="shared" si="2"/>
        <v>0</v>
      </c>
      <c r="H52" s="587"/>
    </row>
    <row r="53" spans="2:8" ht="15" x14ac:dyDescent="0.25">
      <c r="B53" s="493" t="s">
        <v>1506</v>
      </c>
      <c r="C53" s="475"/>
      <c r="D53" s="476" t="s">
        <v>523</v>
      </c>
      <c r="E53" s="477"/>
      <c r="F53" s="476" t="s">
        <v>524</v>
      </c>
      <c r="G53" s="478">
        <f t="shared" si="2"/>
        <v>0</v>
      </c>
      <c r="H53" s="587"/>
    </row>
    <row r="54" spans="2:8" ht="15" x14ac:dyDescent="0.25">
      <c r="B54" s="493" t="s">
        <v>1507</v>
      </c>
      <c r="C54" s="475"/>
      <c r="D54" s="476" t="s">
        <v>542</v>
      </c>
      <c r="E54" s="477"/>
      <c r="F54" s="476" t="s">
        <v>543</v>
      </c>
      <c r="G54" s="478">
        <f t="shared" si="2"/>
        <v>0</v>
      </c>
      <c r="H54" s="587"/>
    </row>
    <row r="55" spans="2:8" ht="15" x14ac:dyDescent="0.25">
      <c r="B55" s="493" t="s">
        <v>1508</v>
      </c>
      <c r="C55" s="475"/>
      <c r="D55" s="476" t="s">
        <v>542</v>
      </c>
      <c r="E55" s="477"/>
      <c r="F55" s="476" t="s">
        <v>543</v>
      </c>
      <c r="G55" s="478">
        <f t="shared" si="2"/>
        <v>0</v>
      </c>
      <c r="H55" s="587"/>
    </row>
    <row r="56" spans="2:8" ht="15" x14ac:dyDescent="0.25">
      <c r="B56" s="493" t="s">
        <v>1509</v>
      </c>
      <c r="C56" s="475"/>
      <c r="D56" s="476" t="s">
        <v>542</v>
      </c>
      <c r="E56" s="477"/>
      <c r="F56" s="476" t="s">
        <v>543</v>
      </c>
      <c r="G56" s="478">
        <f t="shared" si="2"/>
        <v>0</v>
      </c>
      <c r="H56" s="587"/>
    </row>
    <row r="57" spans="2:8" ht="15" x14ac:dyDescent="0.25">
      <c r="B57" s="479" t="s">
        <v>539</v>
      </c>
      <c r="C57" s="475"/>
      <c r="D57" s="480" t="s">
        <v>523</v>
      </c>
      <c r="E57" s="477"/>
      <c r="F57" s="480" t="s">
        <v>524</v>
      </c>
      <c r="G57" s="478">
        <f t="shared" si="2"/>
        <v>0</v>
      </c>
      <c r="H57" s="587"/>
    </row>
    <row r="58" spans="2:8" ht="15" x14ac:dyDescent="0.25">
      <c r="B58" s="481" t="s">
        <v>486</v>
      </c>
      <c r="C58" s="475"/>
      <c r="D58" s="475"/>
      <c r="E58" s="477"/>
      <c r="F58" s="475"/>
      <c r="G58" s="478">
        <f t="shared" si="2"/>
        <v>0</v>
      </c>
      <c r="H58" s="587"/>
    </row>
    <row r="59" spans="2:8" ht="15" x14ac:dyDescent="0.25">
      <c r="B59" s="481" t="s">
        <v>486</v>
      </c>
      <c r="C59" s="475"/>
      <c r="D59" s="475"/>
      <c r="E59" s="477"/>
      <c r="F59" s="475"/>
      <c r="G59" s="478">
        <f t="shared" si="2"/>
        <v>0</v>
      </c>
      <c r="H59" s="587"/>
    </row>
    <row r="60" spans="2:8" ht="15" x14ac:dyDescent="0.25">
      <c r="B60" s="482" t="s">
        <v>518</v>
      </c>
      <c r="C60" s="490"/>
      <c r="D60" s="490"/>
      <c r="E60" s="491"/>
      <c r="F60" s="492"/>
      <c r="G60" s="33">
        <f>SUM(G50:G59)</f>
        <v>0</v>
      </c>
      <c r="H60" s="587"/>
    </row>
    <row r="61" spans="2:8" ht="15" x14ac:dyDescent="0.25">
      <c r="B61" s="494" t="s">
        <v>553</v>
      </c>
      <c r="C61" s="913" t="s">
        <v>516</v>
      </c>
      <c r="D61" s="914"/>
      <c r="E61" s="913" t="s">
        <v>517</v>
      </c>
      <c r="F61" s="914"/>
      <c r="G61" s="487" t="s">
        <v>518</v>
      </c>
      <c r="H61" s="587"/>
    </row>
    <row r="62" spans="2:8" ht="15" x14ac:dyDescent="0.25">
      <c r="B62" s="495" t="s">
        <v>240</v>
      </c>
      <c r="C62" s="475"/>
      <c r="D62" s="497" t="s">
        <v>542</v>
      </c>
      <c r="E62" s="477"/>
      <c r="F62" s="497" t="s">
        <v>543</v>
      </c>
      <c r="G62" s="478">
        <f t="shared" ref="G62:G68" si="3">ROUND(E62*C62,2)</f>
        <v>0</v>
      </c>
      <c r="H62" s="587"/>
    </row>
    <row r="63" spans="2:8" ht="15" x14ac:dyDescent="0.25">
      <c r="B63" s="495" t="s">
        <v>554</v>
      </c>
      <c r="C63" s="475"/>
      <c r="D63" s="497" t="s">
        <v>542</v>
      </c>
      <c r="E63" s="477"/>
      <c r="F63" s="497" t="s">
        <v>543</v>
      </c>
      <c r="G63" s="478">
        <f>ROUND(E63*C63,2)</f>
        <v>0</v>
      </c>
      <c r="H63" s="587"/>
    </row>
    <row r="64" spans="2:8" ht="15" x14ac:dyDescent="0.25">
      <c r="B64" s="495" t="s">
        <v>1510</v>
      </c>
      <c r="C64" s="475"/>
      <c r="D64" s="497" t="s">
        <v>1511</v>
      </c>
      <c r="E64" s="477"/>
      <c r="F64" s="497" t="s">
        <v>1512</v>
      </c>
      <c r="G64" s="478">
        <f>ROUND(E64*C64,2)</f>
        <v>0</v>
      </c>
      <c r="H64" s="587"/>
    </row>
    <row r="65" spans="2:8" ht="15" x14ac:dyDescent="0.25">
      <c r="B65" s="488" t="s">
        <v>446</v>
      </c>
      <c r="C65" s="475"/>
      <c r="D65" s="489" t="s">
        <v>542</v>
      </c>
      <c r="E65" s="477"/>
      <c r="F65" s="489" t="s">
        <v>543</v>
      </c>
      <c r="G65" s="478">
        <f t="shared" si="3"/>
        <v>0</v>
      </c>
      <c r="H65" s="587"/>
    </row>
    <row r="66" spans="2:8" ht="15" x14ac:dyDescent="0.25">
      <c r="B66" s="488" t="s">
        <v>447</v>
      </c>
      <c r="C66" s="475"/>
      <c r="D66" s="489" t="s">
        <v>542</v>
      </c>
      <c r="E66" s="477"/>
      <c r="F66" s="489" t="s">
        <v>543</v>
      </c>
      <c r="G66" s="478">
        <f t="shared" si="3"/>
        <v>0</v>
      </c>
      <c r="H66" s="587"/>
    </row>
    <row r="67" spans="2:8" ht="15" x14ac:dyDescent="0.25">
      <c r="B67" s="481" t="s">
        <v>486</v>
      </c>
      <c r="C67" s="475"/>
      <c r="D67" s="496"/>
      <c r="E67" s="477"/>
      <c r="F67" s="496"/>
      <c r="G67" s="478">
        <f t="shared" si="3"/>
        <v>0</v>
      </c>
      <c r="H67" s="587"/>
    </row>
    <row r="68" spans="2:8" ht="15" x14ac:dyDescent="0.25">
      <c r="B68" s="481" t="s">
        <v>486</v>
      </c>
      <c r="C68" s="475"/>
      <c r="D68" s="496"/>
      <c r="E68" s="477"/>
      <c r="F68" s="496"/>
      <c r="G68" s="478">
        <f t="shared" si="3"/>
        <v>0</v>
      </c>
      <c r="H68" s="587"/>
    </row>
    <row r="69" spans="2:8" ht="15" x14ac:dyDescent="0.25">
      <c r="B69" s="498" t="s">
        <v>518</v>
      </c>
      <c r="C69" s="499"/>
      <c r="D69" s="499"/>
      <c r="E69" s="499"/>
      <c r="F69" s="500"/>
      <c r="G69" s="29">
        <f>SUM(G62:G68)</f>
        <v>0</v>
      </c>
      <c r="H69" s="587"/>
    </row>
    <row r="70" spans="2:8" ht="15" x14ac:dyDescent="0.25">
      <c r="B70" s="494" t="s">
        <v>555</v>
      </c>
      <c r="C70" s="913" t="s">
        <v>516</v>
      </c>
      <c r="D70" s="914"/>
      <c r="E70" s="913" t="s">
        <v>517</v>
      </c>
      <c r="F70" s="914"/>
      <c r="G70" s="487" t="s">
        <v>518</v>
      </c>
      <c r="H70" s="587"/>
    </row>
    <row r="71" spans="2:8" ht="15" x14ac:dyDescent="0.25">
      <c r="B71" s="495" t="s">
        <v>1513</v>
      </c>
      <c r="C71" s="475"/>
      <c r="D71" s="497" t="s">
        <v>1511</v>
      </c>
      <c r="E71" s="477"/>
      <c r="F71" s="497" t="s">
        <v>1512</v>
      </c>
      <c r="G71" s="478">
        <f t="shared" ref="G71:G78" si="4">ROUND(E71*C71,2)</f>
        <v>0</v>
      </c>
      <c r="H71" s="587"/>
    </row>
    <row r="72" spans="2:8" ht="15" x14ac:dyDescent="0.25">
      <c r="B72" s="495" t="s">
        <v>1514</v>
      </c>
      <c r="C72" s="475"/>
      <c r="D72" s="497" t="s">
        <v>1511</v>
      </c>
      <c r="E72" s="477"/>
      <c r="F72" s="497" t="s">
        <v>1512</v>
      </c>
      <c r="G72" s="478">
        <f t="shared" si="4"/>
        <v>0</v>
      </c>
      <c r="H72" s="587"/>
    </row>
    <row r="73" spans="2:8" ht="15" x14ac:dyDescent="0.25">
      <c r="B73" s="495" t="s">
        <v>1515</v>
      </c>
      <c r="C73" s="475"/>
      <c r="D73" s="497" t="s">
        <v>525</v>
      </c>
      <c r="E73" s="477"/>
      <c r="F73" s="497" t="s">
        <v>526</v>
      </c>
      <c r="G73" s="478">
        <f t="shared" si="4"/>
        <v>0</v>
      </c>
      <c r="H73" s="587"/>
    </row>
    <row r="74" spans="2:8" ht="15" x14ac:dyDescent="0.25">
      <c r="B74" s="495" t="s">
        <v>556</v>
      </c>
      <c r="C74" s="475"/>
      <c r="D74" s="497" t="s">
        <v>528</v>
      </c>
      <c r="E74" s="477"/>
      <c r="F74" s="497" t="s">
        <v>529</v>
      </c>
      <c r="G74" s="478">
        <f t="shared" si="4"/>
        <v>0</v>
      </c>
      <c r="H74" s="587"/>
    </row>
    <row r="75" spans="2:8" ht="15" x14ac:dyDescent="0.25">
      <c r="B75" s="495" t="s">
        <v>1516</v>
      </c>
      <c r="C75" s="475"/>
      <c r="D75" s="497" t="s">
        <v>528</v>
      </c>
      <c r="E75" s="477"/>
      <c r="F75" s="497" t="s">
        <v>529</v>
      </c>
      <c r="G75" s="478">
        <f t="shared" si="4"/>
        <v>0</v>
      </c>
      <c r="H75" s="587"/>
    </row>
    <row r="76" spans="2:8" ht="15" x14ac:dyDescent="0.25">
      <c r="B76" s="488" t="s">
        <v>448</v>
      </c>
      <c r="C76" s="475"/>
      <c r="D76" s="489" t="s">
        <v>525</v>
      </c>
      <c r="E76" s="477"/>
      <c r="F76" s="489" t="s">
        <v>526</v>
      </c>
      <c r="G76" s="478">
        <f>ROUND(E76*C76,2)</f>
        <v>0</v>
      </c>
      <c r="H76" s="587"/>
    </row>
    <row r="77" spans="2:8" ht="15" x14ac:dyDescent="0.25">
      <c r="B77" s="481" t="s">
        <v>486</v>
      </c>
      <c r="C77" s="475"/>
      <c r="D77" s="496"/>
      <c r="E77" s="477"/>
      <c r="F77" s="496"/>
      <c r="G77" s="478">
        <f t="shared" si="4"/>
        <v>0</v>
      </c>
      <c r="H77" s="587"/>
    </row>
    <row r="78" spans="2:8" ht="15" x14ac:dyDescent="0.25">
      <c r="B78" s="481" t="s">
        <v>486</v>
      </c>
      <c r="C78" s="475"/>
      <c r="D78" s="496"/>
      <c r="E78" s="477"/>
      <c r="F78" s="496"/>
      <c r="G78" s="478">
        <f t="shared" si="4"/>
        <v>0</v>
      </c>
      <c r="H78" s="587"/>
    </row>
    <row r="79" spans="2:8" ht="15" x14ac:dyDescent="0.25">
      <c r="B79" s="498" t="s">
        <v>518</v>
      </c>
      <c r="C79" s="499"/>
      <c r="D79" s="499"/>
      <c r="E79" s="499"/>
      <c r="F79" s="500"/>
      <c r="G79" s="30">
        <f>SUM(G71:G78)</f>
        <v>0</v>
      </c>
      <c r="H79" s="587"/>
    </row>
    <row r="80" spans="2:8" ht="15" x14ac:dyDescent="0.25">
      <c r="B80" s="494" t="s">
        <v>586</v>
      </c>
      <c r="C80" s="913" t="s">
        <v>516</v>
      </c>
      <c r="D80" s="914"/>
      <c r="E80" s="913" t="s">
        <v>517</v>
      </c>
      <c r="F80" s="914"/>
      <c r="G80" s="487" t="s">
        <v>518</v>
      </c>
      <c r="H80" s="587"/>
    </row>
    <row r="81" spans="2:8" ht="15" x14ac:dyDescent="0.25">
      <c r="B81" s="495" t="s">
        <v>764</v>
      </c>
      <c r="C81" s="475"/>
      <c r="D81" s="497" t="s">
        <v>542</v>
      </c>
      <c r="E81" s="477"/>
      <c r="F81" s="497" t="s">
        <v>543</v>
      </c>
      <c r="G81" s="478">
        <f t="shared" ref="G81:G95" si="5">ROUND(E81*C81,2)</f>
        <v>0</v>
      </c>
      <c r="H81" s="587"/>
    </row>
    <row r="82" spans="2:8" ht="15" x14ac:dyDescent="0.25">
      <c r="B82" s="495" t="s">
        <v>220</v>
      </c>
      <c r="C82" s="475"/>
      <c r="D82" s="497" t="s">
        <v>542</v>
      </c>
      <c r="E82" s="477"/>
      <c r="F82" s="497" t="s">
        <v>543</v>
      </c>
      <c r="G82" s="478">
        <f t="shared" si="5"/>
        <v>0</v>
      </c>
      <c r="H82" s="587"/>
    </row>
    <row r="83" spans="2:8" ht="15" x14ac:dyDescent="0.25">
      <c r="B83" s="495" t="s">
        <v>223</v>
      </c>
      <c r="C83" s="475"/>
      <c r="D83" s="497" t="s">
        <v>542</v>
      </c>
      <c r="E83" s="477"/>
      <c r="F83" s="497" t="s">
        <v>543</v>
      </c>
      <c r="G83" s="478">
        <f t="shared" si="5"/>
        <v>0</v>
      </c>
      <c r="H83" s="587"/>
    </row>
    <row r="84" spans="2:8" ht="15" x14ac:dyDescent="0.25">
      <c r="B84" s="495" t="s">
        <v>1517</v>
      </c>
      <c r="C84" s="475"/>
      <c r="D84" s="497" t="s">
        <v>542</v>
      </c>
      <c r="E84" s="477"/>
      <c r="F84" s="497" t="s">
        <v>543</v>
      </c>
      <c r="G84" s="478">
        <f t="shared" si="5"/>
        <v>0</v>
      </c>
      <c r="H84" s="587"/>
    </row>
    <row r="85" spans="2:8" ht="15" x14ac:dyDescent="0.25">
      <c r="B85" s="495" t="s">
        <v>557</v>
      </c>
      <c r="C85" s="475"/>
      <c r="D85" s="497" t="s">
        <v>542</v>
      </c>
      <c r="E85" s="477"/>
      <c r="F85" s="497" t="s">
        <v>543</v>
      </c>
      <c r="G85" s="478">
        <f t="shared" si="5"/>
        <v>0</v>
      </c>
      <c r="H85" s="587"/>
    </row>
    <row r="86" spans="2:8" ht="15" x14ac:dyDescent="0.25">
      <c r="B86" s="495" t="s">
        <v>242</v>
      </c>
      <c r="C86" s="475"/>
      <c r="D86" s="497" t="s">
        <v>542</v>
      </c>
      <c r="E86" s="477"/>
      <c r="F86" s="497" t="s">
        <v>543</v>
      </c>
      <c r="G86" s="478">
        <f t="shared" si="5"/>
        <v>0</v>
      </c>
      <c r="H86" s="587"/>
    </row>
    <row r="87" spans="2:8" ht="15" x14ac:dyDescent="0.25">
      <c r="B87" s="495" t="s">
        <v>1518</v>
      </c>
      <c r="C87" s="475"/>
      <c r="D87" s="497" t="s">
        <v>542</v>
      </c>
      <c r="E87" s="477"/>
      <c r="F87" s="497" t="s">
        <v>543</v>
      </c>
      <c r="G87" s="478">
        <f t="shared" si="5"/>
        <v>0</v>
      </c>
      <c r="H87" s="587"/>
    </row>
    <row r="88" spans="2:8" ht="15" x14ac:dyDescent="0.25">
      <c r="B88" s="495" t="s">
        <v>243</v>
      </c>
      <c r="C88" s="475"/>
      <c r="D88" s="497" t="s">
        <v>542</v>
      </c>
      <c r="E88" s="477"/>
      <c r="F88" s="497" t="s">
        <v>543</v>
      </c>
      <c r="G88" s="478">
        <f t="shared" si="5"/>
        <v>0</v>
      </c>
      <c r="H88" s="587"/>
    </row>
    <row r="89" spans="2:8" ht="15" x14ac:dyDescent="0.25">
      <c r="B89" s="495" t="s">
        <v>241</v>
      </c>
      <c r="C89" s="475"/>
      <c r="D89" s="497" t="s">
        <v>542</v>
      </c>
      <c r="E89" s="477"/>
      <c r="F89" s="497" t="s">
        <v>543</v>
      </c>
      <c r="G89" s="478">
        <f t="shared" si="5"/>
        <v>0</v>
      </c>
      <c r="H89" s="587"/>
    </row>
    <row r="90" spans="2:8" ht="15" x14ac:dyDescent="0.25">
      <c r="B90" s="495" t="s">
        <v>1519</v>
      </c>
      <c r="C90" s="475"/>
      <c r="D90" s="497" t="s">
        <v>542</v>
      </c>
      <c r="E90" s="477"/>
      <c r="F90" s="497" t="s">
        <v>543</v>
      </c>
      <c r="G90" s="478">
        <f t="shared" si="5"/>
        <v>0</v>
      </c>
      <c r="H90" s="587"/>
    </row>
    <row r="91" spans="2:8" ht="15" x14ac:dyDescent="0.25">
      <c r="B91" s="495" t="s">
        <v>1520</v>
      </c>
      <c r="C91" s="475"/>
      <c r="D91" s="497" t="s">
        <v>542</v>
      </c>
      <c r="E91" s="477"/>
      <c r="F91" s="497" t="s">
        <v>543</v>
      </c>
      <c r="G91" s="478">
        <f t="shared" si="5"/>
        <v>0</v>
      </c>
      <c r="H91" s="587"/>
    </row>
    <row r="92" spans="2:8" ht="15" x14ac:dyDescent="0.25">
      <c r="B92" s="488" t="s">
        <v>449</v>
      </c>
      <c r="C92" s="475"/>
      <c r="D92" s="489" t="s">
        <v>542</v>
      </c>
      <c r="E92" s="477"/>
      <c r="F92" s="489" t="s">
        <v>543</v>
      </c>
      <c r="G92" s="478">
        <f>ROUND(E92*C92,2)</f>
        <v>0</v>
      </c>
      <c r="H92" s="587"/>
    </row>
    <row r="93" spans="2:8" ht="15" x14ac:dyDescent="0.25">
      <c r="B93" s="488" t="s">
        <v>450</v>
      </c>
      <c r="C93" s="475"/>
      <c r="D93" s="489" t="s">
        <v>542</v>
      </c>
      <c r="E93" s="477"/>
      <c r="F93" s="489" t="s">
        <v>543</v>
      </c>
      <c r="G93" s="478">
        <f>ROUND(E93*C93,2)</f>
        <v>0</v>
      </c>
      <c r="H93" s="587"/>
    </row>
    <row r="94" spans="2:8" ht="15" x14ac:dyDescent="0.25">
      <c r="B94" s="481" t="s">
        <v>486</v>
      </c>
      <c r="C94" s="475"/>
      <c r="D94" s="496"/>
      <c r="E94" s="477"/>
      <c r="F94" s="496"/>
      <c r="G94" s="478">
        <f t="shared" si="5"/>
        <v>0</v>
      </c>
      <c r="H94" s="587"/>
    </row>
    <row r="95" spans="2:8" ht="15" x14ac:dyDescent="0.25">
      <c r="B95" s="481" t="s">
        <v>486</v>
      </c>
      <c r="C95" s="475"/>
      <c r="D95" s="496"/>
      <c r="E95" s="477"/>
      <c r="F95" s="496"/>
      <c r="G95" s="478">
        <f t="shared" si="5"/>
        <v>0</v>
      </c>
      <c r="H95" s="587"/>
    </row>
    <row r="96" spans="2:8" ht="15" x14ac:dyDescent="0.25">
      <c r="B96" s="498" t="s">
        <v>518</v>
      </c>
      <c r="C96" s="499"/>
      <c r="D96" s="499"/>
      <c r="E96" s="501"/>
      <c r="F96" s="500"/>
      <c r="G96" s="30">
        <f>SUM(G81:G95)</f>
        <v>0</v>
      </c>
      <c r="H96" s="587"/>
    </row>
    <row r="97" spans="2:8" ht="15" x14ac:dyDescent="0.25">
      <c r="B97" s="502" t="s">
        <v>587</v>
      </c>
      <c r="C97" s="913" t="s">
        <v>516</v>
      </c>
      <c r="D97" s="914"/>
      <c r="E97" s="913" t="s">
        <v>517</v>
      </c>
      <c r="F97" s="914"/>
      <c r="G97" s="487" t="s">
        <v>518</v>
      </c>
      <c r="H97" s="587"/>
    </row>
    <row r="98" spans="2:8" ht="15" x14ac:dyDescent="0.25">
      <c r="B98" s="503" t="s">
        <v>763</v>
      </c>
      <c r="C98" s="475"/>
      <c r="D98" s="505" t="s">
        <v>528</v>
      </c>
      <c r="E98" s="477"/>
      <c r="F98" s="505" t="s">
        <v>529</v>
      </c>
      <c r="G98" s="478">
        <f t="shared" ref="G98:G109" si="6">ROUND(E98*C98,2)</f>
        <v>0</v>
      </c>
      <c r="H98" s="587"/>
    </row>
    <row r="99" spans="2:8" ht="15" x14ac:dyDescent="0.25">
      <c r="B99" s="503" t="s">
        <v>221</v>
      </c>
      <c r="C99" s="475"/>
      <c r="D99" s="505" t="s">
        <v>528</v>
      </c>
      <c r="E99" s="477"/>
      <c r="F99" s="505" t="s">
        <v>529</v>
      </c>
      <c r="G99" s="478">
        <f t="shared" si="6"/>
        <v>0</v>
      </c>
      <c r="H99" s="587"/>
    </row>
    <row r="100" spans="2:8" ht="15" x14ac:dyDescent="0.25">
      <c r="B100" s="503" t="s">
        <v>1521</v>
      </c>
      <c r="C100" s="475"/>
      <c r="D100" s="505" t="s">
        <v>525</v>
      </c>
      <c r="E100" s="477"/>
      <c r="F100" s="505" t="s">
        <v>526</v>
      </c>
      <c r="G100" s="478">
        <f t="shared" si="6"/>
        <v>0</v>
      </c>
      <c r="H100" s="587"/>
    </row>
    <row r="101" spans="2:8" ht="15" x14ac:dyDescent="0.25">
      <c r="B101" s="503" t="s">
        <v>1522</v>
      </c>
      <c r="C101" s="475"/>
      <c r="D101" s="505" t="s">
        <v>525</v>
      </c>
      <c r="E101" s="477"/>
      <c r="F101" s="505" t="s">
        <v>526</v>
      </c>
      <c r="G101" s="478">
        <f t="shared" si="6"/>
        <v>0</v>
      </c>
      <c r="H101" s="587"/>
    </row>
    <row r="102" spans="2:8" ht="15" x14ac:dyDescent="0.25">
      <c r="B102" s="503" t="s">
        <v>1523</v>
      </c>
      <c r="C102" s="475"/>
      <c r="D102" s="505" t="s">
        <v>525</v>
      </c>
      <c r="E102" s="477"/>
      <c r="F102" s="505" t="s">
        <v>526</v>
      </c>
      <c r="G102" s="478">
        <f t="shared" si="6"/>
        <v>0</v>
      </c>
      <c r="H102" s="587"/>
    </row>
    <row r="103" spans="2:8" ht="15" x14ac:dyDescent="0.25">
      <c r="B103" s="503" t="s">
        <v>1524</v>
      </c>
      <c r="C103" s="475"/>
      <c r="D103" s="505" t="s">
        <v>525</v>
      </c>
      <c r="E103" s="477"/>
      <c r="F103" s="505" t="s">
        <v>526</v>
      </c>
      <c r="G103" s="478">
        <f t="shared" si="6"/>
        <v>0</v>
      </c>
      <c r="H103" s="587"/>
    </row>
    <row r="104" spans="2:8" ht="15" x14ac:dyDescent="0.25">
      <c r="B104" s="503" t="s">
        <v>222</v>
      </c>
      <c r="C104" s="475"/>
      <c r="D104" s="505" t="s">
        <v>525</v>
      </c>
      <c r="E104" s="477"/>
      <c r="F104" s="505" t="s">
        <v>526</v>
      </c>
      <c r="G104" s="478">
        <f t="shared" si="6"/>
        <v>0</v>
      </c>
      <c r="H104" s="587"/>
    </row>
    <row r="105" spans="2:8" ht="15" x14ac:dyDescent="0.25">
      <c r="B105" s="503" t="s">
        <v>1525</v>
      </c>
      <c r="C105" s="475"/>
      <c r="D105" s="505" t="s">
        <v>542</v>
      </c>
      <c r="E105" s="477"/>
      <c r="F105" s="505" t="s">
        <v>543</v>
      </c>
      <c r="G105" s="478">
        <f t="shared" si="6"/>
        <v>0</v>
      </c>
      <c r="H105" s="587"/>
    </row>
    <row r="106" spans="2:8" ht="15" x14ac:dyDescent="0.25">
      <c r="B106" s="506" t="s">
        <v>451</v>
      </c>
      <c r="C106" s="475"/>
      <c r="D106" s="507" t="s">
        <v>525</v>
      </c>
      <c r="E106" s="477"/>
      <c r="F106" s="507" t="s">
        <v>526</v>
      </c>
      <c r="G106" s="478">
        <f t="shared" si="6"/>
        <v>0</v>
      </c>
      <c r="H106" s="587"/>
    </row>
    <row r="107" spans="2:8" ht="15" x14ac:dyDescent="0.25">
      <c r="B107" s="506" t="s">
        <v>452</v>
      </c>
      <c r="C107" s="475"/>
      <c r="D107" s="507" t="s">
        <v>528</v>
      </c>
      <c r="E107" s="477"/>
      <c r="F107" s="507" t="s">
        <v>529</v>
      </c>
      <c r="G107" s="478">
        <f t="shared" si="6"/>
        <v>0</v>
      </c>
      <c r="H107" s="587"/>
    </row>
    <row r="108" spans="2:8" ht="15" x14ac:dyDescent="0.25">
      <c r="B108" s="481" t="s">
        <v>486</v>
      </c>
      <c r="C108" s="475"/>
      <c r="D108" s="504"/>
      <c r="E108" s="477"/>
      <c r="F108" s="504"/>
      <c r="G108" s="478">
        <f t="shared" si="6"/>
        <v>0</v>
      </c>
      <c r="H108" s="587"/>
    </row>
    <row r="109" spans="2:8" ht="15" x14ac:dyDescent="0.25">
      <c r="B109" s="481" t="s">
        <v>486</v>
      </c>
      <c r="C109" s="475"/>
      <c r="D109" s="504"/>
      <c r="E109" s="477"/>
      <c r="F109" s="504"/>
      <c r="G109" s="478">
        <f t="shared" si="6"/>
        <v>0</v>
      </c>
      <c r="H109" s="587"/>
    </row>
    <row r="110" spans="2:8" ht="15" x14ac:dyDescent="0.25">
      <c r="B110" s="508" t="s">
        <v>518</v>
      </c>
      <c r="C110" s="509"/>
      <c r="D110" s="509"/>
      <c r="E110" s="510"/>
      <c r="F110" s="511"/>
      <c r="G110" s="512">
        <f>SUM(G98:G109)</f>
        <v>0</v>
      </c>
      <c r="H110" s="587"/>
    </row>
    <row r="111" spans="2:8" ht="15" x14ac:dyDescent="0.25">
      <c r="B111" s="502" t="s">
        <v>558</v>
      </c>
      <c r="C111" s="913" t="s">
        <v>516</v>
      </c>
      <c r="D111" s="914"/>
      <c r="E111" s="913" t="s">
        <v>517</v>
      </c>
      <c r="F111" s="914"/>
      <c r="G111" s="487" t="s">
        <v>518</v>
      </c>
      <c r="H111" s="587"/>
    </row>
    <row r="112" spans="2:8" ht="15" x14ac:dyDescent="0.25">
      <c r="B112" s="503" t="s">
        <v>215</v>
      </c>
      <c r="C112" s="475"/>
      <c r="D112" s="505" t="s">
        <v>542</v>
      </c>
      <c r="E112" s="477"/>
      <c r="F112" s="505" t="s">
        <v>543</v>
      </c>
      <c r="G112" s="478">
        <f t="shared" ref="G112:G119" si="7">ROUND(E112*C112,2)</f>
        <v>0</v>
      </c>
      <c r="H112" s="587"/>
    </row>
    <row r="113" spans="2:8" ht="15" x14ac:dyDescent="0.25">
      <c r="B113" s="503" t="s">
        <v>217</v>
      </c>
      <c r="C113" s="475"/>
      <c r="D113" s="505" t="s">
        <v>542</v>
      </c>
      <c r="E113" s="477"/>
      <c r="F113" s="505" t="s">
        <v>543</v>
      </c>
      <c r="G113" s="478">
        <f t="shared" si="7"/>
        <v>0</v>
      </c>
      <c r="H113" s="587"/>
    </row>
    <row r="114" spans="2:8" ht="15" x14ac:dyDescent="0.25">
      <c r="B114" s="503" t="s">
        <v>495</v>
      </c>
      <c r="C114" s="475"/>
      <c r="D114" s="505" t="s">
        <v>542</v>
      </c>
      <c r="E114" s="477"/>
      <c r="F114" s="505" t="s">
        <v>543</v>
      </c>
      <c r="G114" s="478">
        <f t="shared" si="7"/>
        <v>0</v>
      </c>
      <c r="H114" s="587"/>
    </row>
    <row r="115" spans="2:8" ht="15" x14ac:dyDescent="0.25">
      <c r="B115" s="503" t="s">
        <v>559</v>
      </c>
      <c r="C115" s="475"/>
      <c r="D115" s="505" t="s">
        <v>542</v>
      </c>
      <c r="E115" s="477"/>
      <c r="F115" s="505" t="s">
        <v>543</v>
      </c>
      <c r="G115" s="478">
        <f t="shared" si="7"/>
        <v>0</v>
      </c>
      <c r="H115" s="587"/>
    </row>
    <row r="116" spans="2:8" ht="15" x14ac:dyDescent="0.25">
      <c r="B116" s="506" t="s">
        <v>453</v>
      </c>
      <c r="C116" s="475"/>
      <c r="D116" s="507" t="s">
        <v>542</v>
      </c>
      <c r="E116" s="477"/>
      <c r="F116" s="507" t="s">
        <v>543</v>
      </c>
      <c r="G116" s="478">
        <f>ROUND(E116*C116,2)</f>
        <v>0</v>
      </c>
      <c r="H116" s="587"/>
    </row>
    <row r="117" spans="2:8" ht="15" x14ac:dyDescent="0.25">
      <c r="B117" s="506" t="s">
        <v>454</v>
      </c>
      <c r="C117" s="475"/>
      <c r="D117" s="507" t="s">
        <v>542</v>
      </c>
      <c r="E117" s="477"/>
      <c r="F117" s="507" t="s">
        <v>543</v>
      </c>
      <c r="G117" s="478">
        <f>ROUND(E117*C117,2)</f>
        <v>0</v>
      </c>
      <c r="H117" s="587"/>
    </row>
    <row r="118" spans="2:8" ht="15" x14ac:dyDescent="0.25">
      <c r="B118" s="481" t="s">
        <v>486</v>
      </c>
      <c r="C118" s="475"/>
      <c r="D118" s="504"/>
      <c r="E118" s="477"/>
      <c r="F118" s="504"/>
      <c r="G118" s="478">
        <f t="shared" si="7"/>
        <v>0</v>
      </c>
      <c r="H118" s="587"/>
    </row>
    <row r="119" spans="2:8" ht="15" x14ac:dyDescent="0.25">
      <c r="B119" s="481" t="s">
        <v>486</v>
      </c>
      <c r="C119" s="475"/>
      <c r="D119" s="504"/>
      <c r="E119" s="477"/>
      <c r="F119" s="504"/>
      <c r="G119" s="478">
        <f t="shared" si="7"/>
        <v>0</v>
      </c>
      <c r="H119" s="587"/>
    </row>
    <row r="120" spans="2:8" ht="15" x14ac:dyDescent="0.25">
      <c r="B120" s="508" t="s">
        <v>518</v>
      </c>
      <c r="C120" s="509"/>
      <c r="D120" s="509"/>
      <c r="E120" s="510"/>
      <c r="F120" s="513"/>
      <c r="G120" s="512">
        <f>SUM(G112:G119)</f>
        <v>0</v>
      </c>
      <c r="H120" s="587"/>
    </row>
    <row r="121" spans="2:8" ht="15" x14ac:dyDescent="0.25">
      <c r="B121" s="514" t="s">
        <v>1526</v>
      </c>
      <c r="C121" s="913" t="s">
        <v>516</v>
      </c>
      <c r="D121" s="914"/>
      <c r="E121" s="913" t="s">
        <v>517</v>
      </c>
      <c r="F121" s="914"/>
      <c r="G121" s="515" t="s">
        <v>518</v>
      </c>
      <c r="H121" s="587"/>
    </row>
    <row r="122" spans="2:8" ht="15" x14ac:dyDescent="0.25">
      <c r="B122" s="516" t="s">
        <v>1527</v>
      </c>
      <c r="C122" s="475"/>
      <c r="D122" s="518" t="s">
        <v>563</v>
      </c>
      <c r="E122" s="477"/>
      <c r="F122" s="518" t="s">
        <v>458</v>
      </c>
      <c r="G122" s="478">
        <f>ROUND(E122*C122,2)</f>
        <v>0</v>
      </c>
      <c r="H122" s="587"/>
    </row>
    <row r="123" spans="2:8" ht="15" x14ac:dyDescent="0.25">
      <c r="B123" s="516" t="s">
        <v>1528</v>
      </c>
      <c r="C123" s="475"/>
      <c r="D123" s="518" t="s">
        <v>563</v>
      </c>
      <c r="E123" s="477"/>
      <c r="F123" s="518" t="s">
        <v>458</v>
      </c>
      <c r="G123" s="478">
        <f t="shared" ref="G123:G126" si="8">ROUND(E123*C123,2)</f>
        <v>0</v>
      </c>
      <c r="H123" s="587"/>
    </row>
    <row r="124" spans="2:8" ht="15" x14ac:dyDescent="0.25">
      <c r="B124" s="516" t="s">
        <v>1529</v>
      </c>
      <c r="C124" s="475"/>
      <c r="D124" s="518" t="s">
        <v>525</v>
      </c>
      <c r="E124" s="477"/>
      <c r="F124" s="518" t="s">
        <v>526</v>
      </c>
      <c r="G124" s="478">
        <f t="shared" si="8"/>
        <v>0</v>
      </c>
      <c r="H124" s="587"/>
    </row>
    <row r="125" spans="2:8" ht="15" x14ac:dyDescent="0.25">
      <c r="B125" s="516" t="s">
        <v>1530</v>
      </c>
      <c r="C125" s="475"/>
      <c r="D125" s="518" t="s">
        <v>528</v>
      </c>
      <c r="E125" s="477"/>
      <c r="F125" s="518" t="s">
        <v>529</v>
      </c>
      <c r="G125" s="478">
        <f t="shared" si="8"/>
        <v>0</v>
      </c>
      <c r="H125" s="587"/>
    </row>
    <row r="126" spans="2:8" ht="15" x14ac:dyDescent="0.25">
      <c r="B126" s="516" t="s">
        <v>1531</v>
      </c>
      <c r="C126" s="475"/>
      <c r="D126" s="518" t="s">
        <v>525</v>
      </c>
      <c r="E126" s="477"/>
      <c r="F126" s="518" t="s">
        <v>526</v>
      </c>
      <c r="G126" s="478">
        <f t="shared" si="8"/>
        <v>0</v>
      </c>
      <c r="H126" s="587"/>
    </row>
    <row r="127" spans="2:8" ht="15" x14ac:dyDescent="0.25">
      <c r="B127" s="519" t="s">
        <v>1532</v>
      </c>
      <c r="C127" s="475"/>
      <c r="D127" s="520" t="s">
        <v>563</v>
      </c>
      <c r="E127" s="477"/>
      <c r="F127" s="520" t="s">
        <v>458</v>
      </c>
      <c r="G127" s="478">
        <f>ROUND(E127*C127,2)</f>
        <v>0</v>
      </c>
      <c r="H127" s="587"/>
    </row>
    <row r="128" spans="2:8" ht="15" x14ac:dyDescent="0.25">
      <c r="B128" s="519" t="s">
        <v>766</v>
      </c>
      <c r="C128" s="475"/>
      <c r="D128" s="520" t="s">
        <v>550</v>
      </c>
      <c r="E128" s="477"/>
      <c r="F128" s="520" t="s">
        <v>551</v>
      </c>
      <c r="G128" s="478">
        <f>ROUND(E128*C128,2)</f>
        <v>0</v>
      </c>
      <c r="H128" s="587"/>
    </row>
    <row r="129" spans="2:8" ht="15" x14ac:dyDescent="0.25">
      <c r="B129" s="481" t="s">
        <v>486</v>
      </c>
      <c r="C129" s="475"/>
      <c r="D129" s="517"/>
      <c r="E129" s="477"/>
      <c r="F129" s="517"/>
      <c r="G129" s="478">
        <f>ROUND(E129*C129,2)</f>
        <v>0</v>
      </c>
      <c r="H129" s="587"/>
    </row>
    <row r="130" spans="2:8" ht="15" x14ac:dyDescent="0.25">
      <c r="B130" s="481" t="s">
        <v>486</v>
      </c>
      <c r="C130" s="475"/>
      <c r="D130" s="517"/>
      <c r="E130" s="477"/>
      <c r="F130" s="517"/>
      <c r="G130" s="478">
        <f>ROUND(E130*C130,2)</f>
        <v>0</v>
      </c>
      <c r="H130" s="587"/>
    </row>
    <row r="131" spans="2:8" ht="15" x14ac:dyDescent="0.25">
      <c r="B131" s="521" t="s">
        <v>518</v>
      </c>
      <c r="C131" s="522"/>
      <c r="D131" s="522"/>
      <c r="E131" s="523"/>
      <c r="F131" s="524"/>
      <c r="G131" s="525">
        <f>SUM(G122:G130)</f>
        <v>0</v>
      </c>
      <c r="H131" s="587"/>
    </row>
    <row r="132" spans="2:8" ht="15" x14ac:dyDescent="0.25">
      <c r="B132" s="514" t="s">
        <v>1533</v>
      </c>
      <c r="C132" s="913" t="s">
        <v>516</v>
      </c>
      <c r="D132" s="914"/>
      <c r="E132" s="913" t="s">
        <v>517</v>
      </c>
      <c r="F132" s="914"/>
      <c r="G132" s="515" t="s">
        <v>518</v>
      </c>
      <c r="H132" s="587"/>
    </row>
    <row r="133" spans="2:8" ht="15" x14ac:dyDescent="0.25">
      <c r="B133" s="516" t="s">
        <v>560</v>
      </c>
      <c r="C133" s="475"/>
      <c r="D133" s="518" t="s">
        <v>542</v>
      </c>
      <c r="E133" s="477"/>
      <c r="F133" s="518" t="s">
        <v>543</v>
      </c>
      <c r="G133" s="478">
        <f t="shared" ref="G133:G146" si="9">ROUND(E133*C133,2)</f>
        <v>0</v>
      </c>
      <c r="H133" s="587"/>
    </row>
    <row r="134" spans="2:8" ht="15" x14ac:dyDescent="0.25">
      <c r="B134" s="516" t="s">
        <v>765</v>
      </c>
      <c r="C134" s="475"/>
      <c r="D134" s="518" t="s">
        <v>528</v>
      </c>
      <c r="E134" s="477"/>
      <c r="F134" s="518" t="s">
        <v>529</v>
      </c>
      <c r="G134" s="478">
        <f t="shared" si="9"/>
        <v>0</v>
      </c>
      <c r="H134" s="587"/>
    </row>
    <row r="135" spans="2:8" ht="15" x14ac:dyDescent="0.25">
      <c r="B135" s="516" t="s">
        <v>1534</v>
      </c>
      <c r="C135" s="475"/>
      <c r="D135" s="518" t="s">
        <v>525</v>
      </c>
      <c r="E135" s="477"/>
      <c r="F135" s="518" t="s">
        <v>526</v>
      </c>
      <c r="G135" s="478">
        <f t="shared" si="9"/>
        <v>0</v>
      </c>
      <c r="H135" s="587"/>
    </row>
    <row r="136" spans="2:8" ht="15" x14ac:dyDescent="0.25">
      <c r="B136" s="516" t="s">
        <v>231</v>
      </c>
      <c r="C136" s="475"/>
      <c r="D136" s="518" t="s">
        <v>542</v>
      </c>
      <c r="E136" s="477"/>
      <c r="F136" s="518" t="s">
        <v>543</v>
      </c>
      <c r="G136" s="478">
        <f t="shared" si="9"/>
        <v>0</v>
      </c>
      <c r="H136" s="587"/>
    </row>
    <row r="137" spans="2:8" ht="15" x14ac:dyDescent="0.25">
      <c r="B137" s="516" t="s">
        <v>561</v>
      </c>
      <c r="C137" s="475"/>
      <c r="D137" s="518" t="s">
        <v>542</v>
      </c>
      <c r="E137" s="477"/>
      <c r="F137" s="518" t="s">
        <v>543</v>
      </c>
      <c r="G137" s="478">
        <f t="shared" si="9"/>
        <v>0</v>
      </c>
      <c r="H137" s="587"/>
    </row>
    <row r="138" spans="2:8" ht="15" x14ac:dyDescent="0.25">
      <c r="B138" s="516" t="s">
        <v>562</v>
      </c>
      <c r="C138" s="475"/>
      <c r="D138" s="518" t="s">
        <v>542</v>
      </c>
      <c r="E138" s="477"/>
      <c r="F138" s="518" t="s">
        <v>543</v>
      </c>
      <c r="G138" s="478">
        <f t="shared" si="9"/>
        <v>0</v>
      </c>
      <c r="H138" s="587"/>
    </row>
    <row r="139" spans="2:8" ht="15" x14ac:dyDescent="0.25">
      <c r="B139" s="526" t="s">
        <v>250</v>
      </c>
      <c r="C139" s="475"/>
      <c r="D139" s="518" t="s">
        <v>528</v>
      </c>
      <c r="E139" s="477"/>
      <c r="F139" s="518" t="s">
        <v>529</v>
      </c>
      <c r="G139" s="478">
        <f>ROUND(E139*C139,2)</f>
        <v>0</v>
      </c>
      <c r="H139" s="587"/>
    </row>
    <row r="140" spans="2:8" ht="15" x14ac:dyDescent="0.25">
      <c r="B140" s="526" t="s">
        <v>249</v>
      </c>
      <c r="C140" s="475"/>
      <c r="D140" s="518" t="s">
        <v>528</v>
      </c>
      <c r="E140" s="477"/>
      <c r="F140" s="518" t="s">
        <v>529</v>
      </c>
      <c r="G140" s="478">
        <f t="shared" si="9"/>
        <v>0</v>
      </c>
      <c r="H140" s="587"/>
    </row>
    <row r="141" spans="2:8" ht="15" x14ac:dyDescent="0.25">
      <c r="B141" s="526" t="s">
        <v>1535</v>
      </c>
      <c r="C141" s="475"/>
      <c r="D141" s="518" t="s">
        <v>525</v>
      </c>
      <c r="E141" s="477"/>
      <c r="F141" s="518" t="s">
        <v>526</v>
      </c>
      <c r="G141" s="478">
        <f t="shared" si="9"/>
        <v>0</v>
      </c>
      <c r="H141" s="587"/>
    </row>
    <row r="142" spans="2:8" ht="15" x14ac:dyDescent="0.25">
      <c r="B142" s="526" t="s">
        <v>1536</v>
      </c>
      <c r="C142" s="475"/>
      <c r="D142" s="518" t="s">
        <v>528</v>
      </c>
      <c r="E142" s="477"/>
      <c r="F142" s="518" t="s">
        <v>529</v>
      </c>
      <c r="G142" s="478">
        <f t="shared" si="9"/>
        <v>0</v>
      </c>
      <c r="H142" s="587"/>
    </row>
    <row r="143" spans="2:8" ht="15" x14ac:dyDescent="0.25">
      <c r="B143" s="519" t="s">
        <v>1537</v>
      </c>
      <c r="C143" s="475"/>
      <c r="D143" s="520" t="s">
        <v>542</v>
      </c>
      <c r="E143" s="477"/>
      <c r="F143" s="520" t="s">
        <v>543</v>
      </c>
      <c r="G143" s="478">
        <f t="shared" si="9"/>
        <v>0</v>
      </c>
      <c r="H143" s="587"/>
    </row>
    <row r="144" spans="2:8" ht="15" x14ac:dyDescent="0.25">
      <c r="B144" s="519" t="s">
        <v>457</v>
      </c>
      <c r="C144" s="475"/>
      <c r="D144" s="520" t="s">
        <v>528</v>
      </c>
      <c r="E144" s="477"/>
      <c r="F144" s="520" t="s">
        <v>529</v>
      </c>
      <c r="G144" s="478">
        <f>ROUND(E144*C144,2)</f>
        <v>0</v>
      </c>
      <c r="H144" s="587"/>
    </row>
    <row r="145" spans="2:8" ht="15" x14ac:dyDescent="0.25">
      <c r="B145" s="481" t="s">
        <v>486</v>
      </c>
      <c r="C145" s="475"/>
      <c r="D145" s="517"/>
      <c r="E145" s="477"/>
      <c r="F145" s="517"/>
      <c r="G145" s="478">
        <f t="shared" si="9"/>
        <v>0</v>
      </c>
      <c r="H145" s="587"/>
    </row>
    <row r="146" spans="2:8" ht="15" x14ac:dyDescent="0.25">
      <c r="B146" s="481" t="s">
        <v>486</v>
      </c>
      <c r="C146" s="475"/>
      <c r="D146" s="517"/>
      <c r="E146" s="477"/>
      <c r="F146" s="517"/>
      <c r="G146" s="478">
        <f t="shared" si="9"/>
        <v>0</v>
      </c>
      <c r="H146" s="587"/>
    </row>
    <row r="147" spans="2:8" ht="15" x14ac:dyDescent="0.25">
      <c r="B147" s="521" t="s">
        <v>518</v>
      </c>
      <c r="C147" s="522"/>
      <c r="D147" s="522"/>
      <c r="E147" s="523"/>
      <c r="F147" s="524"/>
      <c r="G147" s="525">
        <f>SUM(G133:G146)</f>
        <v>0</v>
      </c>
      <c r="H147" s="587"/>
    </row>
    <row r="148" spans="2:8" ht="15" x14ac:dyDescent="0.25">
      <c r="B148" s="527" t="s">
        <v>1538</v>
      </c>
      <c r="C148" s="913" t="s">
        <v>516</v>
      </c>
      <c r="D148" s="914"/>
      <c r="E148" s="913" t="s">
        <v>517</v>
      </c>
      <c r="F148" s="914"/>
      <c r="G148" s="528" t="s">
        <v>518</v>
      </c>
      <c r="H148" s="587"/>
    </row>
    <row r="149" spans="2:8" ht="15" x14ac:dyDescent="0.25">
      <c r="B149" s="529" t="s">
        <v>232</v>
      </c>
      <c r="C149" s="475"/>
      <c r="D149" s="518" t="s">
        <v>528</v>
      </c>
      <c r="E149" s="477"/>
      <c r="F149" s="518" t="s">
        <v>529</v>
      </c>
      <c r="G149" s="478">
        <f t="shared" ref="G149:G159" si="10">ROUND(E149*C149,2)</f>
        <v>0</v>
      </c>
      <c r="H149" s="587"/>
    </row>
    <row r="150" spans="2:8" ht="15" x14ac:dyDescent="0.25">
      <c r="B150" s="529" t="s">
        <v>564</v>
      </c>
      <c r="C150" s="475"/>
      <c r="D150" s="518" t="s">
        <v>528</v>
      </c>
      <c r="E150" s="477"/>
      <c r="F150" s="518" t="s">
        <v>529</v>
      </c>
      <c r="G150" s="478">
        <f t="shared" si="10"/>
        <v>0</v>
      </c>
      <c r="H150" s="587"/>
    </row>
    <row r="151" spans="2:8" ht="15" x14ac:dyDescent="0.25">
      <c r="B151" s="529" t="s">
        <v>565</v>
      </c>
      <c r="C151" s="475"/>
      <c r="D151" s="518" t="s">
        <v>528</v>
      </c>
      <c r="E151" s="477"/>
      <c r="F151" s="518" t="s">
        <v>529</v>
      </c>
      <c r="G151" s="478">
        <f t="shared" si="10"/>
        <v>0</v>
      </c>
      <c r="H151" s="587"/>
    </row>
    <row r="152" spans="2:8" ht="15" x14ac:dyDescent="0.25">
      <c r="B152" s="529" t="s">
        <v>1539</v>
      </c>
      <c r="C152" s="475"/>
      <c r="D152" s="518" t="s">
        <v>528</v>
      </c>
      <c r="E152" s="477"/>
      <c r="F152" s="518" t="s">
        <v>529</v>
      </c>
      <c r="G152" s="478">
        <f t="shared" si="10"/>
        <v>0</v>
      </c>
      <c r="H152" s="587"/>
    </row>
    <row r="153" spans="2:8" ht="15" x14ac:dyDescent="0.25">
      <c r="B153" s="529" t="s">
        <v>1540</v>
      </c>
      <c r="C153" s="475"/>
      <c r="D153" s="518" t="s">
        <v>528</v>
      </c>
      <c r="E153" s="477"/>
      <c r="F153" s="518" t="s">
        <v>529</v>
      </c>
      <c r="G153" s="478">
        <f t="shared" si="10"/>
        <v>0</v>
      </c>
      <c r="H153" s="587"/>
    </row>
    <row r="154" spans="2:8" ht="15" x14ac:dyDescent="0.25">
      <c r="B154" s="529" t="s">
        <v>233</v>
      </c>
      <c r="C154" s="475"/>
      <c r="D154" s="518" t="s">
        <v>528</v>
      </c>
      <c r="E154" s="477"/>
      <c r="F154" s="518" t="s">
        <v>529</v>
      </c>
      <c r="G154" s="478">
        <f t="shared" si="10"/>
        <v>0</v>
      </c>
      <c r="H154" s="587"/>
    </row>
    <row r="155" spans="2:8" ht="15" x14ac:dyDescent="0.25">
      <c r="B155" s="529" t="s">
        <v>1541</v>
      </c>
      <c r="C155" s="475"/>
      <c r="D155" s="518" t="s">
        <v>528</v>
      </c>
      <c r="E155" s="477"/>
      <c r="F155" s="518" t="s">
        <v>529</v>
      </c>
      <c r="G155" s="478">
        <f t="shared" si="10"/>
        <v>0</v>
      </c>
      <c r="H155" s="587"/>
    </row>
    <row r="156" spans="2:8" ht="15" x14ac:dyDescent="0.25">
      <c r="B156" s="530" t="s">
        <v>767</v>
      </c>
      <c r="C156" s="475"/>
      <c r="D156" s="520" t="s">
        <v>528</v>
      </c>
      <c r="E156" s="477"/>
      <c r="F156" s="520" t="s">
        <v>529</v>
      </c>
      <c r="G156" s="478">
        <f t="shared" si="10"/>
        <v>0</v>
      </c>
      <c r="H156" s="587"/>
    </row>
    <row r="157" spans="2:8" ht="15" x14ac:dyDescent="0.25">
      <c r="B157" s="530" t="s">
        <v>1542</v>
      </c>
      <c r="C157" s="475"/>
      <c r="D157" s="520" t="s">
        <v>528</v>
      </c>
      <c r="E157" s="477"/>
      <c r="F157" s="520" t="s">
        <v>529</v>
      </c>
      <c r="G157" s="478">
        <f t="shared" si="10"/>
        <v>0</v>
      </c>
      <c r="H157" s="587"/>
    </row>
    <row r="158" spans="2:8" ht="15" x14ac:dyDescent="0.25">
      <c r="B158" s="481" t="s">
        <v>486</v>
      </c>
      <c r="C158" s="475"/>
      <c r="D158" s="28"/>
      <c r="E158" s="477"/>
      <c r="F158" s="28"/>
      <c r="G158" s="478">
        <f t="shared" si="10"/>
        <v>0</v>
      </c>
      <c r="H158" s="587"/>
    </row>
    <row r="159" spans="2:8" ht="15" x14ac:dyDescent="0.25">
      <c r="B159" s="481" t="s">
        <v>486</v>
      </c>
      <c r="C159" s="475"/>
      <c r="D159" s="28"/>
      <c r="E159" s="477"/>
      <c r="F159" s="28"/>
      <c r="G159" s="478">
        <f t="shared" si="10"/>
        <v>0</v>
      </c>
      <c r="H159" s="587"/>
    </row>
    <row r="160" spans="2:8" ht="15" x14ac:dyDescent="0.25">
      <c r="B160" s="531" t="s">
        <v>518</v>
      </c>
      <c r="C160" s="532"/>
      <c r="D160" s="532"/>
      <c r="E160" s="532"/>
      <c r="F160" s="533"/>
      <c r="G160" s="534">
        <f>SUM(G149:G159)</f>
        <v>0</v>
      </c>
      <c r="H160" s="587"/>
    </row>
    <row r="161" spans="2:8" ht="15" x14ac:dyDescent="0.25">
      <c r="B161" s="527" t="s">
        <v>1543</v>
      </c>
      <c r="C161" s="913" t="s">
        <v>516</v>
      </c>
      <c r="D161" s="914"/>
      <c r="E161" s="913" t="s">
        <v>517</v>
      </c>
      <c r="F161" s="914"/>
      <c r="G161" s="528" t="s">
        <v>518</v>
      </c>
      <c r="H161" s="587"/>
    </row>
    <row r="162" spans="2:8" ht="15" x14ac:dyDescent="0.25">
      <c r="B162" s="529" t="s">
        <v>248</v>
      </c>
      <c r="C162" s="475"/>
      <c r="D162" s="535" t="s">
        <v>542</v>
      </c>
      <c r="E162" s="477"/>
      <c r="F162" s="535" t="s">
        <v>543</v>
      </c>
      <c r="G162" s="478">
        <f t="shared" ref="G162:G173" si="11">ROUND(E162*C162,2)</f>
        <v>0</v>
      </c>
      <c r="H162" s="587"/>
    </row>
    <row r="163" spans="2:8" ht="15" x14ac:dyDescent="0.25">
      <c r="B163" s="529" t="s">
        <v>234</v>
      </c>
      <c r="C163" s="475"/>
      <c r="D163" s="518" t="s">
        <v>528</v>
      </c>
      <c r="E163" s="477"/>
      <c r="F163" s="518" t="s">
        <v>529</v>
      </c>
      <c r="G163" s="478">
        <f t="shared" si="11"/>
        <v>0</v>
      </c>
      <c r="H163" s="587"/>
    </row>
    <row r="164" spans="2:8" ht="15" x14ac:dyDescent="0.25">
      <c r="B164" s="529" t="s">
        <v>768</v>
      </c>
      <c r="C164" s="475"/>
      <c r="D164" s="535" t="s">
        <v>542</v>
      </c>
      <c r="E164" s="477"/>
      <c r="F164" s="535" t="s">
        <v>543</v>
      </c>
      <c r="G164" s="478">
        <f t="shared" si="11"/>
        <v>0</v>
      </c>
      <c r="H164" s="587"/>
    </row>
    <row r="165" spans="2:8" ht="15" x14ac:dyDescent="0.25">
      <c r="B165" s="529" t="s">
        <v>580</v>
      </c>
      <c r="C165" s="475"/>
      <c r="D165" s="533" t="s">
        <v>542</v>
      </c>
      <c r="E165" s="477"/>
      <c r="F165" s="533" t="s">
        <v>543</v>
      </c>
      <c r="G165" s="478">
        <f t="shared" si="11"/>
        <v>0</v>
      </c>
      <c r="H165" s="587"/>
    </row>
    <row r="166" spans="2:8" ht="15" x14ac:dyDescent="0.25">
      <c r="B166" s="529" t="s">
        <v>581</v>
      </c>
      <c r="C166" s="475"/>
      <c r="D166" s="533" t="s">
        <v>528</v>
      </c>
      <c r="E166" s="477"/>
      <c r="F166" s="533" t="s">
        <v>529</v>
      </c>
      <c r="G166" s="478">
        <f t="shared" si="11"/>
        <v>0</v>
      </c>
      <c r="H166" s="587"/>
    </row>
    <row r="167" spans="2:8" ht="15" x14ac:dyDescent="0.25">
      <c r="B167" s="529" t="s">
        <v>582</v>
      </c>
      <c r="C167" s="475"/>
      <c r="D167" s="533" t="s">
        <v>525</v>
      </c>
      <c r="E167" s="477"/>
      <c r="F167" s="533" t="s">
        <v>526</v>
      </c>
      <c r="G167" s="478">
        <f t="shared" si="11"/>
        <v>0</v>
      </c>
      <c r="H167" s="587"/>
    </row>
    <row r="168" spans="2:8" ht="15" x14ac:dyDescent="0.25">
      <c r="B168" s="529" t="s">
        <v>1544</v>
      </c>
      <c r="C168" s="475"/>
      <c r="D168" s="533" t="s">
        <v>542</v>
      </c>
      <c r="E168" s="477"/>
      <c r="F168" s="533" t="s">
        <v>543</v>
      </c>
      <c r="G168" s="478">
        <f t="shared" si="11"/>
        <v>0</v>
      </c>
      <c r="H168" s="587"/>
    </row>
    <row r="169" spans="2:8" ht="15" x14ac:dyDescent="0.25">
      <c r="B169" s="529" t="s">
        <v>779</v>
      </c>
      <c r="C169" s="475"/>
      <c r="D169" s="533" t="s">
        <v>528</v>
      </c>
      <c r="E169" s="477"/>
      <c r="F169" s="533" t="s">
        <v>529</v>
      </c>
      <c r="G169" s="478">
        <f t="shared" si="11"/>
        <v>0</v>
      </c>
      <c r="H169" s="587"/>
    </row>
    <row r="170" spans="2:8" ht="15" x14ac:dyDescent="0.25">
      <c r="B170" s="530" t="s">
        <v>459</v>
      </c>
      <c r="C170" s="475"/>
      <c r="D170" s="536" t="s">
        <v>542</v>
      </c>
      <c r="E170" s="477"/>
      <c r="F170" s="536" t="s">
        <v>543</v>
      </c>
      <c r="G170" s="478">
        <f t="shared" si="11"/>
        <v>0</v>
      </c>
      <c r="H170" s="587"/>
    </row>
    <row r="171" spans="2:8" ht="15" x14ac:dyDescent="0.25">
      <c r="B171" s="558" t="s">
        <v>769</v>
      </c>
      <c r="C171" s="475"/>
      <c r="D171" s="536" t="s">
        <v>542</v>
      </c>
      <c r="E171" s="477"/>
      <c r="F171" s="536" t="s">
        <v>543</v>
      </c>
      <c r="G171" s="478">
        <f t="shared" si="11"/>
        <v>0</v>
      </c>
      <c r="H171" s="587"/>
    </row>
    <row r="172" spans="2:8" ht="15" x14ac:dyDescent="0.25">
      <c r="B172" s="481" t="s">
        <v>486</v>
      </c>
      <c r="C172" s="475"/>
      <c r="D172" s="28"/>
      <c r="E172" s="477"/>
      <c r="F172" s="28"/>
      <c r="G172" s="478">
        <f t="shared" si="11"/>
        <v>0</v>
      </c>
      <c r="H172" s="587"/>
    </row>
    <row r="173" spans="2:8" ht="15" x14ac:dyDescent="0.25">
      <c r="B173" s="481" t="s">
        <v>486</v>
      </c>
      <c r="C173" s="475"/>
      <c r="D173" s="28"/>
      <c r="E173" s="477"/>
      <c r="F173" s="28"/>
      <c r="G173" s="478">
        <f t="shared" si="11"/>
        <v>0</v>
      </c>
      <c r="H173" s="587"/>
    </row>
    <row r="174" spans="2:8" ht="15" x14ac:dyDescent="0.25">
      <c r="B174" s="537" t="s">
        <v>518</v>
      </c>
      <c r="C174" s="532"/>
      <c r="D174" s="532"/>
      <c r="E174" s="484"/>
      <c r="F174" s="533"/>
      <c r="G174" s="538">
        <f>SUM(G162:G173)</f>
        <v>0</v>
      </c>
      <c r="H174" s="587"/>
    </row>
    <row r="175" spans="2:8" ht="15" x14ac:dyDescent="0.25">
      <c r="B175" s="539" t="s">
        <v>1545</v>
      </c>
      <c r="C175" s="913" t="s">
        <v>516</v>
      </c>
      <c r="D175" s="914"/>
      <c r="E175" s="913" t="s">
        <v>517</v>
      </c>
      <c r="F175" s="914"/>
      <c r="G175" s="487" t="s">
        <v>518</v>
      </c>
      <c r="H175" s="587"/>
    </row>
    <row r="176" spans="2:8" ht="15" x14ac:dyDescent="0.25">
      <c r="B176" s="540" t="s">
        <v>1546</v>
      </c>
      <c r="C176" s="475"/>
      <c r="D176" s="542" t="s">
        <v>542</v>
      </c>
      <c r="E176" s="477"/>
      <c r="F176" s="542" t="s">
        <v>543</v>
      </c>
      <c r="G176" s="478">
        <f t="shared" ref="G176:G185" si="12">ROUND(E176*C176,2)</f>
        <v>0</v>
      </c>
      <c r="H176" s="587"/>
    </row>
    <row r="177" spans="2:8" ht="15" x14ac:dyDescent="0.25">
      <c r="B177" s="540" t="s">
        <v>229</v>
      </c>
      <c r="C177" s="475"/>
      <c r="D177" s="542" t="s">
        <v>542</v>
      </c>
      <c r="E177" s="477"/>
      <c r="F177" s="542" t="s">
        <v>543</v>
      </c>
      <c r="G177" s="478">
        <f t="shared" si="12"/>
        <v>0</v>
      </c>
      <c r="H177" s="587"/>
    </row>
    <row r="178" spans="2:8" ht="15" x14ac:dyDescent="0.25">
      <c r="B178" s="540" t="s">
        <v>230</v>
      </c>
      <c r="C178" s="475"/>
      <c r="D178" s="542" t="s">
        <v>542</v>
      </c>
      <c r="E178" s="477"/>
      <c r="F178" s="542" t="s">
        <v>543</v>
      </c>
      <c r="G178" s="478">
        <f t="shared" si="12"/>
        <v>0</v>
      </c>
      <c r="H178" s="587"/>
    </row>
    <row r="179" spans="2:8" ht="15" x14ac:dyDescent="0.25">
      <c r="B179" s="543" t="s">
        <v>224</v>
      </c>
      <c r="C179" s="475"/>
      <c r="D179" s="542" t="s">
        <v>542</v>
      </c>
      <c r="E179" s="477"/>
      <c r="F179" s="542" t="s">
        <v>543</v>
      </c>
      <c r="G179" s="478">
        <f t="shared" si="12"/>
        <v>0</v>
      </c>
      <c r="H179" s="587"/>
    </row>
    <row r="180" spans="2:8" ht="15" x14ac:dyDescent="0.25">
      <c r="B180" s="540" t="s">
        <v>225</v>
      </c>
      <c r="C180" s="475"/>
      <c r="D180" s="542" t="s">
        <v>542</v>
      </c>
      <c r="E180" s="477"/>
      <c r="F180" s="542" t="s">
        <v>543</v>
      </c>
      <c r="G180" s="478">
        <f t="shared" si="12"/>
        <v>0</v>
      </c>
      <c r="H180" s="587"/>
    </row>
    <row r="181" spans="2:8" ht="15" x14ac:dyDescent="0.25">
      <c r="B181" s="540" t="s">
        <v>226</v>
      </c>
      <c r="C181" s="475"/>
      <c r="D181" s="542" t="s">
        <v>542</v>
      </c>
      <c r="E181" s="477"/>
      <c r="F181" s="542" t="s">
        <v>543</v>
      </c>
      <c r="G181" s="478">
        <f t="shared" si="12"/>
        <v>0</v>
      </c>
      <c r="H181" s="587"/>
    </row>
    <row r="182" spans="2:8" ht="15" x14ac:dyDescent="0.25">
      <c r="B182" s="544" t="s">
        <v>227</v>
      </c>
      <c r="C182" s="475"/>
      <c r="D182" s="542" t="s">
        <v>542</v>
      </c>
      <c r="E182" s="477"/>
      <c r="F182" s="542" t="s">
        <v>543</v>
      </c>
      <c r="G182" s="478">
        <f t="shared" si="12"/>
        <v>0</v>
      </c>
      <c r="H182" s="587"/>
    </row>
    <row r="183" spans="2:8" ht="15" x14ac:dyDescent="0.25">
      <c r="B183" s="544" t="s">
        <v>228</v>
      </c>
      <c r="C183" s="475"/>
      <c r="D183" s="542" t="s">
        <v>542</v>
      </c>
      <c r="E183" s="477"/>
      <c r="F183" s="542" t="s">
        <v>543</v>
      </c>
      <c r="G183" s="478">
        <f t="shared" si="12"/>
        <v>0</v>
      </c>
      <c r="H183" s="587"/>
    </row>
    <row r="184" spans="2:8" ht="15" x14ac:dyDescent="0.25">
      <c r="B184" s="544" t="s">
        <v>1547</v>
      </c>
      <c r="C184" s="475"/>
      <c r="D184" s="542" t="s">
        <v>542</v>
      </c>
      <c r="E184" s="477"/>
      <c r="F184" s="542" t="s">
        <v>543</v>
      </c>
      <c r="G184" s="478">
        <f t="shared" si="12"/>
        <v>0</v>
      </c>
      <c r="H184" s="587"/>
    </row>
    <row r="185" spans="2:8" ht="15" x14ac:dyDescent="0.25">
      <c r="B185" s="544" t="s">
        <v>1548</v>
      </c>
      <c r="C185" s="475"/>
      <c r="D185" s="542" t="s">
        <v>542</v>
      </c>
      <c r="E185" s="477"/>
      <c r="F185" s="542" t="s">
        <v>543</v>
      </c>
      <c r="G185" s="478">
        <f t="shared" si="12"/>
        <v>0</v>
      </c>
      <c r="H185" s="587"/>
    </row>
    <row r="186" spans="2:8" ht="15" x14ac:dyDescent="0.25">
      <c r="B186" s="545" t="s">
        <v>455</v>
      </c>
      <c r="C186" s="475"/>
      <c r="D186" s="546" t="s">
        <v>542</v>
      </c>
      <c r="E186" s="477"/>
      <c r="F186" s="546" t="s">
        <v>543</v>
      </c>
      <c r="G186" s="478">
        <f>ROUND(E186*C186,2)</f>
        <v>0</v>
      </c>
      <c r="H186" s="587"/>
    </row>
    <row r="187" spans="2:8" ht="15" x14ac:dyDescent="0.25">
      <c r="B187" s="545" t="s">
        <v>456</v>
      </c>
      <c r="C187" s="475"/>
      <c r="D187" s="546" t="s">
        <v>542</v>
      </c>
      <c r="E187" s="477"/>
      <c r="F187" s="546" t="s">
        <v>543</v>
      </c>
      <c r="G187" s="478">
        <f>ROUND(E187*C187,2)</f>
        <v>0</v>
      </c>
      <c r="H187" s="587"/>
    </row>
    <row r="188" spans="2:8" ht="15" x14ac:dyDescent="0.25">
      <c r="B188" s="547" t="s">
        <v>1549</v>
      </c>
      <c r="C188" s="475"/>
      <c r="D188" s="536" t="s">
        <v>542</v>
      </c>
      <c r="E188" s="477"/>
      <c r="F188" s="536" t="s">
        <v>543</v>
      </c>
      <c r="G188" s="478">
        <f t="shared" ref="G188:G191" si="13">ROUND(E188*C188,2)</f>
        <v>0</v>
      </c>
      <c r="H188" s="587"/>
    </row>
    <row r="189" spans="2:8" ht="15" x14ac:dyDescent="0.25">
      <c r="B189" s="547" t="s">
        <v>1550</v>
      </c>
      <c r="C189" s="475"/>
      <c r="D189" s="536" t="s">
        <v>542</v>
      </c>
      <c r="E189" s="477"/>
      <c r="F189" s="536" t="s">
        <v>543</v>
      </c>
      <c r="G189" s="478">
        <f t="shared" si="13"/>
        <v>0</v>
      </c>
      <c r="H189" s="587"/>
    </row>
    <row r="190" spans="2:8" ht="15" x14ac:dyDescent="0.25">
      <c r="B190" s="481" t="s">
        <v>486</v>
      </c>
      <c r="C190" s="475"/>
      <c r="D190" s="541"/>
      <c r="E190" s="477"/>
      <c r="F190" s="541"/>
      <c r="G190" s="478">
        <f t="shared" si="13"/>
        <v>0</v>
      </c>
      <c r="H190" s="587"/>
    </row>
    <row r="191" spans="2:8" ht="15" x14ac:dyDescent="0.25">
      <c r="B191" s="481" t="s">
        <v>486</v>
      </c>
      <c r="C191" s="475"/>
      <c r="D191" s="541"/>
      <c r="E191" s="477"/>
      <c r="F191" s="541"/>
      <c r="G191" s="478">
        <f t="shared" si="13"/>
        <v>0</v>
      </c>
      <c r="H191" s="587"/>
    </row>
    <row r="192" spans="2:8" ht="15" x14ac:dyDescent="0.25">
      <c r="B192" s="548" t="s">
        <v>518</v>
      </c>
      <c r="C192" s="549"/>
      <c r="D192" s="549"/>
      <c r="E192" s="550"/>
      <c r="F192" s="551"/>
      <c r="G192" s="552">
        <f>SUM(G176:G191)</f>
        <v>0</v>
      </c>
      <c r="H192" s="587"/>
    </row>
    <row r="193" spans="2:8" ht="15" x14ac:dyDescent="0.25">
      <c r="B193" s="527" t="s">
        <v>1551</v>
      </c>
      <c r="C193" s="913" t="s">
        <v>516</v>
      </c>
      <c r="D193" s="914"/>
      <c r="E193" s="913" t="s">
        <v>517</v>
      </c>
      <c r="F193" s="914"/>
      <c r="G193" s="528" t="s">
        <v>518</v>
      </c>
      <c r="H193" s="587"/>
    </row>
    <row r="194" spans="2:8" ht="15" x14ac:dyDescent="0.25">
      <c r="B194" s="529" t="s">
        <v>566</v>
      </c>
      <c r="C194" s="475"/>
      <c r="D194" s="518" t="s">
        <v>528</v>
      </c>
      <c r="E194" s="477"/>
      <c r="F194" s="518" t="s">
        <v>529</v>
      </c>
      <c r="G194" s="478">
        <f t="shared" ref="G194:G208" si="14">ROUND(E194*C194,2)</f>
        <v>0</v>
      </c>
      <c r="H194" s="587"/>
    </row>
    <row r="195" spans="2:8" ht="15" x14ac:dyDescent="0.25">
      <c r="B195" s="529" t="s">
        <v>567</v>
      </c>
      <c r="C195" s="475"/>
      <c r="D195" s="535" t="s">
        <v>528</v>
      </c>
      <c r="E195" s="477"/>
      <c r="F195" s="518" t="s">
        <v>529</v>
      </c>
      <c r="G195" s="478">
        <f t="shared" si="14"/>
        <v>0</v>
      </c>
      <c r="H195" s="587"/>
    </row>
    <row r="196" spans="2:8" ht="15" x14ac:dyDescent="0.25">
      <c r="B196" s="529" t="s">
        <v>1552</v>
      </c>
      <c r="C196" s="475"/>
      <c r="D196" s="518" t="s">
        <v>528</v>
      </c>
      <c r="E196" s="477"/>
      <c r="F196" s="518" t="s">
        <v>529</v>
      </c>
      <c r="G196" s="478">
        <f t="shared" si="14"/>
        <v>0</v>
      </c>
      <c r="H196" s="587"/>
    </row>
    <row r="197" spans="2:8" ht="15" x14ac:dyDescent="0.25">
      <c r="B197" s="583" t="s">
        <v>761</v>
      </c>
      <c r="C197" s="475"/>
      <c r="D197" s="535" t="s">
        <v>528</v>
      </c>
      <c r="E197" s="477"/>
      <c r="F197" s="535" t="s">
        <v>529</v>
      </c>
      <c r="G197" s="478">
        <f t="shared" si="14"/>
        <v>0</v>
      </c>
      <c r="H197" s="587"/>
    </row>
    <row r="198" spans="2:8" ht="15" x14ac:dyDescent="0.25">
      <c r="B198" s="529" t="s">
        <v>1553</v>
      </c>
      <c r="C198" s="475"/>
      <c r="D198" s="518" t="s">
        <v>528</v>
      </c>
      <c r="E198" s="477"/>
      <c r="F198" s="518" t="s">
        <v>529</v>
      </c>
      <c r="G198" s="478">
        <f t="shared" si="14"/>
        <v>0</v>
      </c>
      <c r="H198" s="587"/>
    </row>
    <row r="199" spans="2:8" ht="15" x14ac:dyDescent="0.25">
      <c r="B199" s="529" t="s">
        <v>1554</v>
      </c>
      <c r="C199" s="475"/>
      <c r="D199" s="518" t="s">
        <v>528</v>
      </c>
      <c r="E199" s="477"/>
      <c r="F199" s="518" t="s">
        <v>529</v>
      </c>
      <c r="G199" s="478">
        <f t="shared" si="14"/>
        <v>0</v>
      </c>
      <c r="H199" s="587"/>
    </row>
    <row r="200" spans="2:8" ht="15" x14ac:dyDescent="0.25">
      <c r="B200" s="529" t="s">
        <v>1555</v>
      </c>
      <c r="C200" s="475"/>
      <c r="D200" s="518" t="s">
        <v>528</v>
      </c>
      <c r="E200" s="477"/>
      <c r="F200" s="518" t="s">
        <v>529</v>
      </c>
      <c r="G200" s="478">
        <f t="shared" si="14"/>
        <v>0</v>
      </c>
      <c r="H200" s="587"/>
    </row>
    <row r="201" spans="2:8" ht="15" x14ac:dyDescent="0.25">
      <c r="B201" s="529" t="s">
        <v>1556</v>
      </c>
      <c r="C201" s="475"/>
      <c r="D201" s="518" t="s">
        <v>528</v>
      </c>
      <c r="E201" s="477"/>
      <c r="F201" s="518" t="s">
        <v>529</v>
      </c>
      <c r="G201" s="478">
        <f t="shared" si="14"/>
        <v>0</v>
      </c>
      <c r="H201" s="587"/>
    </row>
    <row r="202" spans="2:8" ht="15" x14ac:dyDescent="0.25">
      <c r="B202" s="529" t="s">
        <v>1557</v>
      </c>
      <c r="C202" s="475"/>
      <c r="D202" s="518" t="s">
        <v>525</v>
      </c>
      <c r="E202" s="477"/>
      <c r="F202" s="518" t="s">
        <v>526</v>
      </c>
      <c r="G202" s="478">
        <f t="shared" si="14"/>
        <v>0</v>
      </c>
      <c r="H202" s="587"/>
    </row>
    <row r="203" spans="2:8" ht="15" x14ac:dyDescent="0.25">
      <c r="B203" s="529" t="s">
        <v>1558</v>
      </c>
      <c r="C203" s="475"/>
      <c r="D203" s="535" t="s">
        <v>528</v>
      </c>
      <c r="E203" s="477"/>
      <c r="F203" s="518" t="s">
        <v>529</v>
      </c>
      <c r="G203" s="478">
        <f t="shared" si="14"/>
        <v>0</v>
      </c>
      <c r="H203" s="587"/>
    </row>
    <row r="204" spans="2:8" ht="15" x14ac:dyDescent="0.25">
      <c r="B204" s="529" t="s">
        <v>1559</v>
      </c>
      <c r="C204" s="475"/>
      <c r="D204" s="535" t="s">
        <v>528</v>
      </c>
      <c r="E204" s="477"/>
      <c r="F204" s="518" t="s">
        <v>529</v>
      </c>
      <c r="G204" s="478">
        <f t="shared" si="14"/>
        <v>0</v>
      </c>
      <c r="H204" s="587"/>
    </row>
    <row r="205" spans="2:8" ht="15" x14ac:dyDescent="0.25">
      <c r="B205" s="530" t="s">
        <v>1560</v>
      </c>
      <c r="C205" s="475"/>
      <c r="D205" s="536" t="s">
        <v>528</v>
      </c>
      <c r="E205" s="477"/>
      <c r="F205" s="520" t="s">
        <v>529</v>
      </c>
      <c r="G205" s="478">
        <f>ROUND(E205*C205,2)</f>
        <v>0</v>
      </c>
      <c r="H205" s="587"/>
    </row>
    <row r="206" spans="2:8" ht="15" x14ac:dyDescent="0.25">
      <c r="B206" s="530" t="s">
        <v>460</v>
      </c>
      <c r="C206" s="475"/>
      <c r="D206" s="536" t="s">
        <v>528</v>
      </c>
      <c r="E206" s="477"/>
      <c r="F206" s="520" t="s">
        <v>529</v>
      </c>
      <c r="G206" s="478">
        <f>ROUND(E206*C206,2)</f>
        <v>0</v>
      </c>
      <c r="H206" s="587"/>
    </row>
    <row r="207" spans="2:8" ht="15" x14ac:dyDescent="0.25">
      <c r="B207" s="481" t="s">
        <v>486</v>
      </c>
      <c r="C207" s="475"/>
      <c r="D207" s="28"/>
      <c r="E207" s="477"/>
      <c r="F207" s="28"/>
      <c r="G207" s="478">
        <f t="shared" si="14"/>
        <v>0</v>
      </c>
      <c r="H207" s="587"/>
    </row>
    <row r="208" spans="2:8" ht="15" x14ac:dyDescent="0.25">
      <c r="B208" s="481" t="s">
        <v>486</v>
      </c>
      <c r="C208" s="475"/>
      <c r="D208" s="28"/>
      <c r="E208" s="477"/>
      <c r="F208" s="28"/>
      <c r="G208" s="478">
        <f t="shared" si="14"/>
        <v>0</v>
      </c>
      <c r="H208" s="587"/>
    </row>
    <row r="209" spans="1:8" ht="15" x14ac:dyDescent="0.25">
      <c r="B209" s="537" t="s">
        <v>518</v>
      </c>
      <c r="C209" s="532"/>
      <c r="D209" s="532"/>
      <c r="E209" s="484"/>
      <c r="F209" s="533"/>
      <c r="G209" s="538">
        <f>SUM(G194:G208)</f>
        <v>0</v>
      </c>
      <c r="H209" s="587"/>
    </row>
    <row r="210" spans="1:8" ht="15" x14ac:dyDescent="0.25">
      <c r="B210" s="527" t="s">
        <v>1561</v>
      </c>
      <c r="C210" s="913" t="s">
        <v>516</v>
      </c>
      <c r="D210" s="914"/>
      <c r="E210" s="913" t="s">
        <v>517</v>
      </c>
      <c r="F210" s="914"/>
      <c r="G210" s="528" t="s">
        <v>518</v>
      </c>
      <c r="H210" s="587"/>
    </row>
    <row r="211" spans="1:8" ht="15" x14ac:dyDescent="0.25">
      <c r="B211" s="529" t="s">
        <v>1562</v>
      </c>
      <c r="C211" s="475"/>
      <c r="D211" s="518" t="s">
        <v>528</v>
      </c>
      <c r="E211" s="477"/>
      <c r="F211" s="518" t="s">
        <v>529</v>
      </c>
      <c r="G211" s="478">
        <f t="shared" ref="G211:G216" si="15">ROUND(E211*C211,2)</f>
        <v>0</v>
      </c>
      <c r="H211" s="587"/>
    </row>
    <row r="212" spans="1:8" ht="15" x14ac:dyDescent="0.25">
      <c r="B212" s="529" t="s">
        <v>1563</v>
      </c>
      <c r="C212" s="475"/>
      <c r="D212" s="535" t="s">
        <v>528</v>
      </c>
      <c r="E212" s="477"/>
      <c r="F212" s="518" t="s">
        <v>529</v>
      </c>
      <c r="G212" s="478">
        <f t="shared" si="15"/>
        <v>0</v>
      </c>
      <c r="H212" s="587"/>
    </row>
    <row r="213" spans="1:8" ht="15" x14ac:dyDescent="0.25">
      <c r="B213" s="529" t="s">
        <v>1564</v>
      </c>
      <c r="C213" s="475"/>
      <c r="D213" s="535" t="s">
        <v>528</v>
      </c>
      <c r="E213" s="477"/>
      <c r="F213" s="518" t="s">
        <v>529</v>
      </c>
      <c r="G213" s="478">
        <f t="shared" si="15"/>
        <v>0</v>
      </c>
      <c r="H213" s="587"/>
    </row>
    <row r="214" spans="1:8" ht="15" x14ac:dyDescent="0.25">
      <c r="B214" s="529" t="s">
        <v>1565</v>
      </c>
      <c r="C214" s="475"/>
      <c r="D214" s="518" t="s">
        <v>528</v>
      </c>
      <c r="E214" s="477"/>
      <c r="F214" s="518" t="s">
        <v>529</v>
      </c>
      <c r="G214" s="478">
        <f t="shared" si="15"/>
        <v>0</v>
      </c>
      <c r="H214" s="587"/>
    </row>
    <row r="215" spans="1:8" ht="15" x14ac:dyDescent="0.25">
      <c r="B215" s="529" t="s">
        <v>1566</v>
      </c>
      <c r="C215" s="475"/>
      <c r="D215" s="518" t="s">
        <v>1567</v>
      </c>
      <c r="E215" s="477"/>
      <c r="F215" s="518" t="s">
        <v>1568</v>
      </c>
      <c r="G215" s="478">
        <f t="shared" si="15"/>
        <v>0</v>
      </c>
      <c r="H215" s="587"/>
    </row>
    <row r="216" spans="1:8" ht="15" x14ac:dyDescent="0.25">
      <c r="B216" s="529" t="s">
        <v>1569</v>
      </c>
      <c r="C216" s="475"/>
      <c r="D216" s="535" t="s">
        <v>528</v>
      </c>
      <c r="E216" s="477"/>
      <c r="F216" s="535" t="s">
        <v>529</v>
      </c>
      <c r="G216" s="478">
        <f t="shared" si="15"/>
        <v>0</v>
      </c>
      <c r="H216" s="587"/>
    </row>
    <row r="217" spans="1:8" ht="15" x14ac:dyDescent="0.25">
      <c r="B217" s="530" t="s">
        <v>1570</v>
      </c>
      <c r="C217" s="475"/>
      <c r="D217" s="536" t="s">
        <v>528</v>
      </c>
      <c r="E217" s="477"/>
      <c r="F217" s="520" t="s">
        <v>529</v>
      </c>
      <c r="G217" s="478">
        <f>ROUND(E217*C217,2)</f>
        <v>0</v>
      </c>
      <c r="H217" s="587"/>
    </row>
    <row r="218" spans="1:8" ht="15" x14ac:dyDescent="0.25">
      <c r="B218" s="530" t="s">
        <v>1571</v>
      </c>
      <c r="C218" s="475"/>
      <c r="D218" s="536" t="s">
        <v>528</v>
      </c>
      <c r="E218" s="477"/>
      <c r="F218" s="520" t="s">
        <v>529</v>
      </c>
      <c r="G218" s="478">
        <f>ROUND(E218*C218,2)</f>
        <v>0</v>
      </c>
      <c r="H218" s="587"/>
    </row>
    <row r="219" spans="1:8" ht="15" x14ac:dyDescent="0.25">
      <c r="B219" s="481" t="s">
        <v>486</v>
      </c>
      <c r="C219" s="475"/>
      <c r="D219" s="28"/>
      <c r="E219" s="477"/>
      <c r="F219" s="28"/>
      <c r="G219" s="478">
        <f t="shared" ref="G219:G220" si="16">ROUND(E219*C219,2)</f>
        <v>0</v>
      </c>
      <c r="H219" s="587"/>
    </row>
    <row r="220" spans="1:8" ht="15" x14ac:dyDescent="0.25">
      <c r="B220" s="481" t="s">
        <v>486</v>
      </c>
      <c r="C220" s="475"/>
      <c r="D220" s="28"/>
      <c r="E220" s="477"/>
      <c r="F220" s="28"/>
      <c r="G220" s="478">
        <f t="shared" si="16"/>
        <v>0</v>
      </c>
      <c r="H220" s="587"/>
    </row>
    <row r="221" spans="1:8" ht="15" x14ac:dyDescent="0.25">
      <c r="B221" s="537" t="s">
        <v>518</v>
      </c>
      <c r="C221" s="532"/>
      <c r="D221" s="532"/>
      <c r="E221" s="484"/>
      <c r="F221" s="533"/>
      <c r="G221" s="538">
        <f>SUM(G211:G220)</f>
        <v>0</v>
      </c>
      <c r="H221" s="587"/>
    </row>
    <row r="222" spans="1:8" ht="15" x14ac:dyDescent="0.25">
      <c r="A222" s="553"/>
      <c r="B222" s="554" t="s">
        <v>1572</v>
      </c>
      <c r="C222" s="920" t="s">
        <v>516</v>
      </c>
      <c r="D222" s="921"/>
      <c r="E222" s="920" t="s">
        <v>517</v>
      </c>
      <c r="F222" s="921"/>
      <c r="G222" s="555" t="s">
        <v>518</v>
      </c>
      <c r="H222" s="587"/>
    </row>
    <row r="223" spans="1:8" ht="15" x14ac:dyDescent="0.25">
      <c r="B223" s="529" t="s">
        <v>1573</v>
      </c>
      <c r="C223" s="475"/>
      <c r="D223" s="533" t="s">
        <v>528</v>
      </c>
      <c r="E223" s="477"/>
      <c r="F223" s="533" t="s">
        <v>529</v>
      </c>
      <c r="G223" s="478">
        <f t="shared" ref="G223:G227" si="17">ROUND(E223*C223,2)</f>
        <v>0</v>
      </c>
      <c r="H223" s="587"/>
    </row>
    <row r="224" spans="1:8" ht="15" x14ac:dyDescent="0.25">
      <c r="B224" s="529" t="s">
        <v>1574</v>
      </c>
      <c r="C224" s="475"/>
      <c r="D224" s="533" t="s">
        <v>528</v>
      </c>
      <c r="E224" s="477"/>
      <c r="F224" s="533" t="s">
        <v>529</v>
      </c>
      <c r="G224" s="478">
        <f t="shared" si="17"/>
        <v>0</v>
      </c>
      <c r="H224" s="587"/>
    </row>
    <row r="225" spans="1:8" ht="15" x14ac:dyDescent="0.25">
      <c r="B225" s="529" t="s">
        <v>1575</v>
      </c>
      <c r="C225" s="475"/>
      <c r="D225" s="533" t="s">
        <v>528</v>
      </c>
      <c r="E225" s="477"/>
      <c r="F225" s="533" t="s">
        <v>529</v>
      </c>
      <c r="G225" s="478">
        <f t="shared" si="17"/>
        <v>0</v>
      </c>
      <c r="H225" s="587"/>
    </row>
    <row r="226" spans="1:8" ht="15" x14ac:dyDescent="0.25">
      <c r="B226" s="481" t="s">
        <v>486</v>
      </c>
      <c r="C226" s="475"/>
      <c r="D226" s="31"/>
      <c r="E226" s="477"/>
      <c r="F226" s="31"/>
      <c r="G226" s="478">
        <f t="shared" si="17"/>
        <v>0</v>
      </c>
      <c r="H226" s="587"/>
    </row>
    <row r="227" spans="1:8" ht="15" x14ac:dyDescent="0.25">
      <c r="B227" s="481" t="s">
        <v>486</v>
      </c>
      <c r="C227" s="475"/>
      <c r="D227" s="31"/>
      <c r="E227" s="477"/>
      <c r="F227" s="31"/>
      <c r="G227" s="478">
        <f t="shared" si="17"/>
        <v>0</v>
      </c>
      <c r="H227" s="587"/>
    </row>
    <row r="228" spans="1:8" ht="15" x14ac:dyDescent="0.25">
      <c r="B228" s="537" t="s">
        <v>518</v>
      </c>
      <c r="C228" s="532"/>
      <c r="D228" s="532"/>
      <c r="E228" s="484"/>
      <c r="F228" s="533"/>
      <c r="G228" s="538">
        <f>SUM(G223:G227)</f>
        <v>0</v>
      </c>
      <c r="H228" s="587"/>
    </row>
    <row r="229" spans="1:8" ht="15" x14ac:dyDescent="0.25">
      <c r="B229" s="527" t="s">
        <v>583</v>
      </c>
      <c r="C229" s="913" t="s">
        <v>516</v>
      </c>
      <c r="D229" s="914"/>
      <c r="E229" s="913" t="s">
        <v>517</v>
      </c>
      <c r="F229" s="914"/>
      <c r="G229" s="528" t="s">
        <v>518</v>
      </c>
      <c r="H229" s="587"/>
    </row>
    <row r="230" spans="1:8" ht="15" x14ac:dyDescent="0.25">
      <c r="B230" s="529" t="s">
        <v>569</v>
      </c>
      <c r="C230" s="475"/>
      <c r="D230" s="556" t="s">
        <v>528</v>
      </c>
      <c r="E230" s="477"/>
      <c r="F230" s="556" t="s">
        <v>529</v>
      </c>
      <c r="G230" s="478">
        <f t="shared" ref="G230:G245" si="18">ROUND(E230*C230,2)</f>
        <v>0</v>
      </c>
      <c r="H230" s="587"/>
    </row>
    <row r="231" spans="1:8" ht="15" x14ac:dyDescent="0.25">
      <c r="B231" s="529" t="s">
        <v>771</v>
      </c>
      <c r="C231" s="475"/>
      <c r="D231" s="556" t="s">
        <v>528</v>
      </c>
      <c r="E231" s="477"/>
      <c r="F231" s="556" t="s">
        <v>529</v>
      </c>
      <c r="G231" s="478">
        <f t="shared" si="18"/>
        <v>0</v>
      </c>
      <c r="H231" s="587"/>
    </row>
    <row r="232" spans="1:8" ht="15" x14ac:dyDescent="0.25">
      <c r="B232" s="529" t="s">
        <v>570</v>
      </c>
      <c r="C232" s="475"/>
      <c r="D232" s="556" t="s">
        <v>528</v>
      </c>
      <c r="E232" s="477"/>
      <c r="F232" s="556" t="s">
        <v>529</v>
      </c>
      <c r="G232" s="478">
        <f t="shared" si="18"/>
        <v>0</v>
      </c>
      <c r="H232" s="587"/>
    </row>
    <row r="233" spans="1:8" ht="15" x14ac:dyDescent="0.25">
      <c r="B233" s="529" t="s">
        <v>571</v>
      </c>
      <c r="C233" s="475"/>
      <c r="D233" s="556" t="s">
        <v>528</v>
      </c>
      <c r="E233" s="477"/>
      <c r="F233" s="556" t="s">
        <v>529</v>
      </c>
      <c r="G233" s="478">
        <f t="shared" si="18"/>
        <v>0</v>
      </c>
      <c r="H233" s="587"/>
    </row>
    <row r="234" spans="1:8" ht="15" x14ac:dyDescent="0.25">
      <c r="B234" s="529" t="s">
        <v>244</v>
      </c>
      <c r="C234" s="475"/>
      <c r="D234" s="556" t="s">
        <v>528</v>
      </c>
      <c r="E234" s="477"/>
      <c r="F234" s="556" t="s">
        <v>529</v>
      </c>
      <c r="G234" s="478">
        <f t="shared" si="18"/>
        <v>0</v>
      </c>
      <c r="H234" s="587"/>
    </row>
    <row r="235" spans="1:8" ht="15" x14ac:dyDescent="0.25">
      <c r="B235" s="529" t="s">
        <v>245</v>
      </c>
      <c r="C235" s="475"/>
      <c r="D235" s="556" t="s">
        <v>528</v>
      </c>
      <c r="E235" s="477"/>
      <c r="F235" s="556" t="s">
        <v>529</v>
      </c>
      <c r="G235" s="478">
        <f t="shared" si="18"/>
        <v>0</v>
      </c>
      <c r="H235" s="587"/>
    </row>
    <row r="236" spans="1:8" s="34" customFormat="1" ht="15" x14ac:dyDescent="0.25">
      <c r="A236" s="325"/>
      <c r="B236" s="529" t="s">
        <v>246</v>
      </c>
      <c r="C236" s="475"/>
      <c r="D236" s="556" t="s">
        <v>528</v>
      </c>
      <c r="E236" s="477"/>
      <c r="F236" s="556" t="s">
        <v>529</v>
      </c>
      <c r="G236" s="478">
        <f t="shared" si="18"/>
        <v>0</v>
      </c>
      <c r="H236" s="587"/>
    </row>
    <row r="237" spans="1:8" ht="15" x14ac:dyDescent="0.25">
      <c r="B237" s="529" t="s">
        <v>572</v>
      </c>
      <c r="C237" s="475"/>
      <c r="D237" s="556" t="s">
        <v>528</v>
      </c>
      <c r="E237" s="477"/>
      <c r="F237" s="556" t="s">
        <v>529</v>
      </c>
      <c r="G237" s="478">
        <f t="shared" si="18"/>
        <v>0</v>
      </c>
      <c r="H237" s="587"/>
    </row>
    <row r="238" spans="1:8" ht="15" x14ac:dyDescent="0.25">
      <c r="B238" s="529" t="s">
        <v>235</v>
      </c>
      <c r="C238" s="475"/>
      <c r="D238" s="556" t="s">
        <v>528</v>
      </c>
      <c r="E238" s="477"/>
      <c r="F238" s="556" t="s">
        <v>529</v>
      </c>
      <c r="G238" s="478">
        <f t="shared" si="18"/>
        <v>0</v>
      </c>
      <c r="H238" s="587"/>
    </row>
    <row r="239" spans="1:8" ht="15" x14ac:dyDescent="0.25">
      <c r="B239" s="529" t="s">
        <v>236</v>
      </c>
      <c r="C239" s="475"/>
      <c r="D239" s="556" t="s">
        <v>528</v>
      </c>
      <c r="E239" s="477"/>
      <c r="F239" s="556" t="s">
        <v>529</v>
      </c>
      <c r="G239" s="478">
        <f t="shared" si="18"/>
        <v>0</v>
      </c>
      <c r="H239" s="587"/>
    </row>
    <row r="240" spans="1:8" ht="15" x14ac:dyDescent="0.25">
      <c r="B240" s="529" t="s">
        <v>770</v>
      </c>
      <c r="C240" s="475"/>
      <c r="D240" s="556" t="s">
        <v>528</v>
      </c>
      <c r="E240" s="477"/>
      <c r="F240" s="556" t="s">
        <v>529</v>
      </c>
      <c r="G240" s="478">
        <f t="shared" si="18"/>
        <v>0</v>
      </c>
      <c r="H240" s="587"/>
    </row>
    <row r="241" spans="2:8" ht="15" x14ac:dyDescent="0.25">
      <c r="B241" s="529" t="s">
        <v>247</v>
      </c>
      <c r="C241" s="475"/>
      <c r="D241" s="556" t="s">
        <v>542</v>
      </c>
      <c r="E241" s="477"/>
      <c r="F241" s="556" t="s">
        <v>543</v>
      </c>
      <c r="G241" s="478">
        <f t="shared" si="18"/>
        <v>0</v>
      </c>
      <c r="H241" s="587"/>
    </row>
    <row r="242" spans="2:8" ht="15" x14ac:dyDescent="0.25">
      <c r="B242" s="530" t="s">
        <v>772</v>
      </c>
      <c r="C242" s="475"/>
      <c r="D242" s="557" t="s">
        <v>528</v>
      </c>
      <c r="E242" s="477"/>
      <c r="F242" s="557" t="s">
        <v>529</v>
      </c>
      <c r="G242" s="478">
        <f>ROUND(E242*C242,2)</f>
        <v>0</v>
      </c>
      <c r="H242" s="587"/>
    </row>
    <row r="243" spans="2:8" ht="15" x14ac:dyDescent="0.25">
      <c r="B243" s="530" t="s">
        <v>773</v>
      </c>
      <c r="C243" s="475"/>
      <c r="D243" s="557" t="s">
        <v>528</v>
      </c>
      <c r="E243" s="477"/>
      <c r="F243" s="557" t="s">
        <v>529</v>
      </c>
      <c r="G243" s="478">
        <f>ROUND(E243*C243,2)</f>
        <v>0</v>
      </c>
      <c r="H243" s="587"/>
    </row>
    <row r="244" spans="2:8" ht="15" x14ac:dyDescent="0.25">
      <c r="B244" s="481" t="s">
        <v>486</v>
      </c>
      <c r="C244" s="475"/>
      <c r="D244" s="28"/>
      <c r="E244" s="477"/>
      <c r="F244" s="28"/>
      <c r="G244" s="478">
        <f t="shared" si="18"/>
        <v>0</v>
      </c>
      <c r="H244" s="587"/>
    </row>
    <row r="245" spans="2:8" ht="15" x14ac:dyDescent="0.25">
      <c r="B245" s="481" t="s">
        <v>486</v>
      </c>
      <c r="C245" s="475"/>
      <c r="D245" s="28"/>
      <c r="E245" s="477"/>
      <c r="F245" s="28"/>
      <c r="G245" s="478">
        <f t="shared" si="18"/>
        <v>0</v>
      </c>
      <c r="H245" s="587"/>
    </row>
    <row r="246" spans="2:8" ht="15" x14ac:dyDescent="0.25">
      <c r="B246" s="537" t="s">
        <v>518</v>
      </c>
      <c r="C246" s="532"/>
      <c r="D246" s="532"/>
      <c r="E246" s="484"/>
      <c r="F246" s="533"/>
      <c r="G246" s="538">
        <f>SUM(G230:G245)</f>
        <v>0</v>
      </c>
      <c r="H246" s="587"/>
    </row>
    <row r="247" spans="2:8" ht="15" x14ac:dyDescent="0.25">
      <c r="B247" s="527" t="s">
        <v>577</v>
      </c>
      <c r="C247" s="913" t="s">
        <v>516</v>
      </c>
      <c r="D247" s="914"/>
      <c r="E247" s="913" t="s">
        <v>517</v>
      </c>
      <c r="F247" s="914"/>
      <c r="G247" s="528" t="s">
        <v>518</v>
      </c>
      <c r="H247" s="587"/>
    </row>
    <row r="248" spans="2:8" ht="15" x14ac:dyDescent="0.25">
      <c r="B248" s="529" t="s">
        <v>785</v>
      </c>
      <c r="C248" s="475"/>
      <c r="D248" s="556" t="s">
        <v>528</v>
      </c>
      <c r="E248" s="477"/>
      <c r="F248" s="556" t="s">
        <v>529</v>
      </c>
      <c r="G248" s="478">
        <f t="shared" ref="G248:G254" si="19">ROUND(E248*C248,2)</f>
        <v>0</v>
      </c>
      <c r="H248" s="587"/>
    </row>
    <row r="249" spans="2:8" ht="15" x14ac:dyDescent="0.25">
      <c r="B249" s="529" t="s">
        <v>578</v>
      </c>
      <c r="C249" s="475"/>
      <c r="D249" s="556" t="s">
        <v>542</v>
      </c>
      <c r="E249" s="477"/>
      <c r="F249" s="556" t="s">
        <v>543</v>
      </c>
      <c r="G249" s="478">
        <f t="shared" si="19"/>
        <v>0</v>
      </c>
      <c r="H249" s="587"/>
    </row>
    <row r="250" spans="2:8" ht="15" x14ac:dyDescent="0.25">
      <c r="B250" s="583" t="s">
        <v>778</v>
      </c>
      <c r="C250" s="475"/>
      <c r="D250" s="556" t="s">
        <v>542</v>
      </c>
      <c r="E250" s="477"/>
      <c r="F250" s="556" t="s">
        <v>543</v>
      </c>
      <c r="G250" s="478">
        <f t="shared" si="19"/>
        <v>0</v>
      </c>
      <c r="H250" s="587"/>
    </row>
    <row r="251" spans="2:8" ht="15" x14ac:dyDescent="0.25">
      <c r="B251" s="529" t="s">
        <v>579</v>
      </c>
      <c r="C251" s="475"/>
      <c r="D251" s="556" t="s">
        <v>528</v>
      </c>
      <c r="E251" s="477"/>
      <c r="F251" s="556" t="s">
        <v>529</v>
      </c>
      <c r="G251" s="478">
        <f t="shared" si="19"/>
        <v>0</v>
      </c>
      <c r="H251" s="587"/>
    </row>
    <row r="252" spans="2:8" ht="15" x14ac:dyDescent="0.25">
      <c r="B252" s="558" t="s">
        <v>777</v>
      </c>
      <c r="C252" s="475"/>
      <c r="D252" s="557" t="s">
        <v>528</v>
      </c>
      <c r="E252" s="477"/>
      <c r="F252" s="557" t="s">
        <v>529</v>
      </c>
      <c r="G252" s="478">
        <f>ROUND(E252*C252,2)</f>
        <v>0</v>
      </c>
      <c r="H252" s="587"/>
    </row>
    <row r="253" spans="2:8" ht="15" x14ac:dyDescent="0.25">
      <c r="B253" s="481" t="s">
        <v>486</v>
      </c>
      <c r="C253" s="475"/>
      <c r="D253" s="28"/>
      <c r="E253" s="477"/>
      <c r="F253" s="28"/>
      <c r="G253" s="478">
        <f t="shared" si="19"/>
        <v>0</v>
      </c>
      <c r="H253" s="587"/>
    </row>
    <row r="254" spans="2:8" ht="15" x14ac:dyDescent="0.25">
      <c r="B254" s="481" t="s">
        <v>486</v>
      </c>
      <c r="C254" s="475"/>
      <c r="D254" s="28"/>
      <c r="E254" s="477"/>
      <c r="F254" s="28"/>
      <c r="G254" s="478">
        <f t="shared" si="19"/>
        <v>0</v>
      </c>
      <c r="H254" s="587"/>
    </row>
    <row r="255" spans="2:8" ht="15" x14ac:dyDescent="0.25">
      <c r="B255" s="537" t="s">
        <v>518</v>
      </c>
      <c r="C255" s="532"/>
      <c r="D255" s="532"/>
      <c r="E255" s="484"/>
      <c r="F255" s="533"/>
      <c r="G255" s="538">
        <f>SUM(G248:G254)</f>
        <v>0</v>
      </c>
      <c r="H255" s="587"/>
    </row>
    <row r="256" spans="2:8" ht="15" x14ac:dyDescent="0.25">
      <c r="B256" s="527" t="s">
        <v>584</v>
      </c>
      <c r="C256" s="913" t="s">
        <v>516</v>
      </c>
      <c r="D256" s="914"/>
      <c r="E256" s="913" t="s">
        <v>517</v>
      </c>
      <c r="F256" s="914"/>
      <c r="G256" s="528" t="s">
        <v>518</v>
      </c>
      <c r="H256" s="587"/>
    </row>
    <row r="257" spans="2:8" ht="15" x14ac:dyDescent="0.25">
      <c r="B257" s="529" t="s">
        <v>573</v>
      </c>
      <c r="C257" s="475"/>
      <c r="D257" s="556" t="s">
        <v>528</v>
      </c>
      <c r="E257" s="477"/>
      <c r="F257" s="556" t="s">
        <v>529</v>
      </c>
      <c r="G257" s="478">
        <f t="shared" ref="G257:G269" si="20">ROUND(E257*C257,2)</f>
        <v>0</v>
      </c>
      <c r="H257" s="587"/>
    </row>
    <row r="258" spans="2:8" ht="15" x14ac:dyDescent="0.25">
      <c r="B258" s="529" t="s">
        <v>237</v>
      </c>
      <c r="C258" s="475"/>
      <c r="D258" s="556" t="s">
        <v>528</v>
      </c>
      <c r="E258" s="477"/>
      <c r="F258" s="556" t="s">
        <v>529</v>
      </c>
      <c r="G258" s="478">
        <f t="shared" si="20"/>
        <v>0</v>
      </c>
      <c r="H258" s="587"/>
    </row>
    <row r="259" spans="2:8" ht="15" x14ac:dyDescent="0.25">
      <c r="B259" s="529" t="s">
        <v>238</v>
      </c>
      <c r="C259" s="475"/>
      <c r="D259" s="556" t="s">
        <v>528</v>
      </c>
      <c r="E259" s="477"/>
      <c r="F259" s="556" t="s">
        <v>529</v>
      </c>
      <c r="G259" s="478">
        <f t="shared" si="20"/>
        <v>0</v>
      </c>
      <c r="H259" s="587"/>
    </row>
    <row r="260" spans="2:8" ht="15" x14ac:dyDescent="0.25">
      <c r="B260" s="529" t="s">
        <v>574</v>
      </c>
      <c r="C260" s="475"/>
      <c r="D260" s="556" t="s">
        <v>528</v>
      </c>
      <c r="E260" s="477"/>
      <c r="F260" s="556" t="s">
        <v>529</v>
      </c>
      <c r="G260" s="478">
        <f t="shared" si="20"/>
        <v>0</v>
      </c>
      <c r="H260" s="587"/>
    </row>
    <row r="261" spans="2:8" ht="15" x14ac:dyDescent="0.25">
      <c r="B261" s="529" t="s">
        <v>575</v>
      </c>
      <c r="C261" s="475"/>
      <c r="D261" s="556" t="s">
        <v>528</v>
      </c>
      <c r="E261" s="477"/>
      <c r="F261" s="556" t="s">
        <v>529</v>
      </c>
      <c r="G261" s="478">
        <f t="shared" si="20"/>
        <v>0</v>
      </c>
      <c r="H261" s="587"/>
    </row>
    <row r="262" spans="2:8" ht="15" x14ac:dyDescent="0.25">
      <c r="B262" s="529" t="s">
        <v>239</v>
      </c>
      <c r="C262" s="475"/>
      <c r="D262" s="556" t="s">
        <v>542</v>
      </c>
      <c r="E262" s="477"/>
      <c r="F262" s="556" t="s">
        <v>543</v>
      </c>
      <c r="G262" s="478">
        <f t="shared" si="20"/>
        <v>0</v>
      </c>
      <c r="H262" s="587"/>
    </row>
    <row r="263" spans="2:8" ht="15" x14ac:dyDescent="0.25">
      <c r="B263" s="583" t="s">
        <v>774</v>
      </c>
      <c r="C263" s="475"/>
      <c r="D263" s="556" t="s">
        <v>528</v>
      </c>
      <c r="E263" s="477"/>
      <c r="F263" s="556" t="s">
        <v>529</v>
      </c>
      <c r="G263" s="478">
        <f t="shared" si="20"/>
        <v>0</v>
      </c>
      <c r="H263" s="587"/>
    </row>
    <row r="264" spans="2:8" ht="15" x14ac:dyDescent="0.25">
      <c r="B264" s="583" t="s">
        <v>775</v>
      </c>
      <c r="C264" s="475"/>
      <c r="D264" s="556" t="s">
        <v>528</v>
      </c>
      <c r="E264" s="477"/>
      <c r="F264" s="556" t="s">
        <v>529</v>
      </c>
      <c r="G264" s="478">
        <f t="shared" si="20"/>
        <v>0</v>
      </c>
      <c r="H264" s="587"/>
    </row>
    <row r="265" spans="2:8" ht="15" x14ac:dyDescent="0.25">
      <c r="B265" s="583" t="s">
        <v>762</v>
      </c>
      <c r="C265" s="475"/>
      <c r="D265" s="556" t="s">
        <v>528</v>
      </c>
      <c r="E265" s="477"/>
      <c r="F265" s="556" t="s">
        <v>529</v>
      </c>
      <c r="G265" s="478">
        <f t="shared" si="20"/>
        <v>0</v>
      </c>
      <c r="H265" s="587"/>
    </row>
    <row r="266" spans="2:8" ht="15" x14ac:dyDescent="0.25">
      <c r="B266" s="529" t="s">
        <v>576</v>
      </c>
      <c r="C266" s="475"/>
      <c r="D266" s="556" t="s">
        <v>528</v>
      </c>
      <c r="E266" s="477"/>
      <c r="F266" s="556" t="s">
        <v>529</v>
      </c>
      <c r="G266" s="478">
        <f t="shared" si="20"/>
        <v>0</v>
      </c>
      <c r="H266" s="587"/>
    </row>
    <row r="267" spans="2:8" ht="15" x14ac:dyDescent="0.25">
      <c r="B267" s="530" t="s">
        <v>776</v>
      </c>
      <c r="C267" s="475"/>
      <c r="D267" s="557" t="s">
        <v>528</v>
      </c>
      <c r="E267" s="477"/>
      <c r="F267" s="557" t="s">
        <v>529</v>
      </c>
      <c r="G267" s="478">
        <f>ROUND(E267*C267,2)</f>
        <v>0</v>
      </c>
      <c r="H267" s="587"/>
    </row>
    <row r="268" spans="2:8" ht="15" x14ac:dyDescent="0.25">
      <c r="B268" s="481" t="s">
        <v>486</v>
      </c>
      <c r="C268" s="475"/>
      <c r="D268" s="28"/>
      <c r="E268" s="477"/>
      <c r="F268" s="28"/>
      <c r="G268" s="478">
        <f t="shared" si="20"/>
        <v>0</v>
      </c>
      <c r="H268" s="587"/>
    </row>
    <row r="269" spans="2:8" ht="15" x14ac:dyDescent="0.25">
      <c r="B269" s="481" t="s">
        <v>486</v>
      </c>
      <c r="C269" s="475"/>
      <c r="D269" s="28"/>
      <c r="E269" s="477"/>
      <c r="F269" s="28"/>
      <c r="G269" s="478">
        <f t="shared" si="20"/>
        <v>0</v>
      </c>
      <c r="H269" s="587"/>
    </row>
    <row r="270" spans="2:8" ht="15" x14ac:dyDescent="0.25">
      <c r="B270" s="537" t="s">
        <v>518</v>
      </c>
      <c r="C270" s="532"/>
      <c r="D270" s="532"/>
      <c r="E270" s="484"/>
      <c r="F270" s="533"/>
      <c r="G270" s="559">
        <f>SUM(G257:G269)</f>
        <v>0</v>
      </c>
      <c r="H270" s="587"/>
    </row>
    <row r="271" spans="2:8" ht="15" x14ac:dyDescent="0.25">
      <c r="B271" s="527" t="s">
        <v>1576</v>
      </c>
      <c r="C271" s="913" t="s">
        <v>516</v>
      </c>
      <c r="D271" s="914"/>
      <c r="E271" s="913" t="s">
        <v>517</v>
      </c>
      <c r="F271" s="914"/>
      <c r="G271" s="528" t="s">
        <v>518</v>
      </c>
      <c r="H271" s="587"/>
    </row>
    <row r="272" spans="2:8" ht="15" x14ac:dyDescent="0.25">
      <c r="B272" s="529" t="s">
        <v>1577</v>
      </c>
      <c r="C272" s="475"/>
      <c r="D272" s="556" t="s">
        <v>528</v>
      </c>
      <c r="E272" s="477"/>
      <c r="F272" s="556" t="s">
        <v>529</v>
      </c>
      <c r="G272" s="478">
        <f t="shared" ref="G272:G278" si="21">ROUND(E272*C272,2)</f>
        <v>0</v>
      </c>
      <c r="H272" s="587"/>
    </row>
    <row r="273" spans="2:8" ht="15" x14ac:dyDescent="0.25">
      <c r="B273" s="529" t="s">
        <v>1598</v>
      </c>
      <c r="C273" s="475"/>
      <c r="D273" s="556" t="s">
        <v>528</v>
      </c>
      <c r="E273" s="477"/>
      <c r="F273" s="556" t="s">
        <v>529</v>
      </c>
      <c r="G273" s="478">
        <f t="shared" si="21"/>
        <v>0</v>
      </c>
      <c r="H273" s="587"/>
    </row>
    <row r="274" spans="2:8" ht="15" x14ac:dyDescent="0.25">
      <c r="B274" s="529" t="s">
        <v>1578</v>
      </c>
      <c r="C274" s="475"/>
      <c r="D274" s="556" t="s">
        <v>528</v>
      </c>
      <c r="E274" s="477"/>
      <c r="F274" s="556" t="s">
        <v>529</v>
      </c>
      <c r="G274" s="478">
        <f t="shared" si="21"/>
        <v>0</v>
      </c>
      <c r="H274" s="587"/>
    </row>
    <row r="275" spans="2:8" ht="15" x14ac:dyDescent="0.25">
      <c r="B275" s="529" t="s">
        <v>1579</v>
      </c>
      <c r="C275" s="475"/>
      <c r="D275" s="556" t="s">
        <v>528</v>
      </c>
      <c r="E275" s="477"/>
      <c r="F275" s="556" t="s">
        <v>529</v>
      </c>
      <c r="G275" s="478">
        <f t="shared" si="21"/>
        <v>0</v>
      </c>
      <c r="H275" s="587"/>
    </row>
    <row r="276" spans="2:8" ht="15" x14ac:dyDescent="0.25">
      <c r="B276" s="529" t="s">
        <v>1580</v>
      </c>
      <c r="C276" s="475"/>
      <c r="D276" s="556" t="s">
        <v>528</v>
      </c>
      <c r="E276" s="477"/>
      <c r="F276" s="556" t="s">
        <v>529</v>
      </c>
      <c r="G276" s="478">
        <f t="shared" si="21"/>
        <v>0</v>
      </c>
      <c r="H276" s="587"/>
    </row>
    <row r="277" spans="2:8" ht="15" x14ac:dyDescent="0.25">
      <c r="B277" s="481" t="s">
        <v>486</v>
      </c>
      <c r="C277" s="475"/>
      <c r="D277" s="28"/>
      <c r="E277" s="477"/>
      <c r="F277" s="28"/>
      <c r="G277" s="478">
        <f t="shared" si="21"/>
        <v>0</v>
      </c>
      <c r="H277" s="587"/>
    </row>
    <row r="278" spans="2:8" ht="15" x14ac:dyDescent="0.25">
      <c r="B278" s="481" t="s">
        <v>486</v>
      </c>
      <c r="C278" s="475"/>
      <c r="D278" s="28"/>
      <c r="E278" s="477"/>
      <c r="F278" s="28"/>
      <c r="G278" s="478">
        <f t="shared" si="21"/>
        <v>0</v>
      </c>
      <c r="H278" s="587"/>
    </row>
    <row r="279" spans="2:8" ht="15" x14ac:dyDescent="0.25">
      <c r="B279" s="537" t="s">
        <v>518</v>
      </c>
      <c r="C279" s="532"/>
      <c r="D279" s="532"/>
      <c r="E279" s="484"/>
      <c r="F279" s="533"/>
      <c r="G279" s="559">
        <f>SUM(G272:G278)</f>
        <v>0</v>
      </c>
      <c r="H279" s="587"/>
    </row>
    <row r="280" spans="2:8" ht="15" x14ac:dyDescent="0.25">
      <c r="B280" s="527" t="s">
        <v>585</v>
      </c>
      <c r="C280" s="913" t="s">
        <v>516</v>
      </c>
      <c r="D280" s="914"/>
      <c r="E280" s="913" t="s">
        <v>517</v>
      </c>
      <c r="F280" s="914"/>
      <c r="G280" s="528" t="s">
        <v>518</v>
      </c>
      <c r="H280" s="587"/>
    </row>
    <row r="281" spans="2:8" ht="15" x14ac:dyDescent="0.25">
      <c r="B281" s="560" t="s">
        <v>619</v>
      </c>
      <c r="C281" s="475"/>
      <c r="D281" s="28" t="s">
        <v>633</v>
      </c>
      <c r="E281" s="477"/>
      <c r="F281" s="28"/>
      <c r="G281" s="478">
        <f t="shared" ref="G281:G288" si="22">ROUND(E281*C281,2)</f>
        <v>0</v>
      </c>
      <c r="H281" s="587"/>
    </row>
    <row r="282" spans="2:8" ht="15" x14ac:dyDescent="0.25">
      <c r="B282" s="561" t="s">
        <v>729</v>
      </c>
      <c r="C282" s="475"/>
      <c r="D282" s="28" t="s">
        <v>633</v>
      </c>
      <c r="E282" s="477"/>
      <c r="F282" s="28"/>
      <c r="G282" s="478">
        <f t="shared" si="22"/>
        <v>0</v>
      </c>
      <c r="H282" s="587"/>
    </row>
    <row r="283" spans="2:8" ht="15" x14ac:dyDescent="0.25">
      <c r="B283" s="481"/>
      <c r="C283" s="475"/>
      <c r="D283" s="28"/>
      <c r="E283" s="477"/>
      <c r="F283" s="28"/>
      <c r="G283" s="478">
        <f t="shared" si="22"/>
        <v>0</v>
      </c>
      <c r="H283" s="587"/>
    </row>
    <row r="284" spans="2:8" ht="15" x14ac:dyDescent="0.25">
      <c r="B284" s="481"/>
      <c r="C284" s="475"/>
      <c r="D284" s="28"/>
      <c r="E284" s="477"/>
      <c r="F284" s="28"/>
      <c r="G284" s="478">
        <f t="shared" si="22"/>
        <v>0</v>
      </c>
      <c r="H284" s="587"/>
    </row>
    <row r="285" spans="2:8" ht="15" x14ac:dyDescent="0.25">
      <c r="B285" s="481"/>
      <c r="C285" s="475"/>
      <c r="D285" s="28"/>
      <c r="E285" s="477"/>
      <c r="F285" s="28"/>
      <c r="G285" s="478">
        <f t="shared" si="22"/>
        <v>0</v>
      </c>
      <c r="H285" s="587"/>
    </row>
    <row r="286" spans="2:8" ht="15" x14ac:dyDescent="0.25">
      <c r="B286" s="481"/>
      <c r="C286" s="475"/>
      <c r="D286" s="28"/>
      <c r="E286" s="477"/>
      <c r="F286" s="28"/>
      <c r="G286" s="478">
        <f t="shared" si="22"/>
        <v>0</v>
      </c>
      <c r="H286" s="587"/>
    </row>
    <row r="287" spans="2:8" ht="15" x14ac:dyDescent="0.25">
      <c r="B287" s="481"/>
      <c r="C287" s="475"/>
      <c r="D287" s="28"/>
      <c r="E287" s="477"/>
      <c r="F287" s="28"/>
      <c r="G287" s="478">
        <f t="shared" si="22"/>
        <v>0</v>
      </c>
      <c r="H287" s="587"/>
    </row>
    <row r="288" spans="2:8" ht="15" x14ac:dyDescent="0.25">
      <c r="B288" s="481"/>
      <c r="C288" s="475"/>
      <c r="D288" s="28"/>
      <c r="E288" s="477"/>
      <c r="F288" s="28"/>
      <c r="G288" s="478">
        <f t="shared" si="22"/>
        <v>0</v>
      </c>
      <c r="H288" s="587"/>
    </row>
    <row r="289" spans="2:8" ht="15" x14ac:dyDescent="0.25">
      <c r="B289" s="537" t="s">
        <v>518</v>
      </c>
      <c r="C289" s="532"/>
      <c r="D289" s="532"/>
      <c r="E289" s="484"/>
      <c r="F289" s="533"/>
      <c r="G289" s="559">
        <f>SUM(G281:G288)</f>
        <v>0</v>
      </c>
      <c r="H289" s="587"/>
    </row>
    <row r="290" spans="2:8" ht="15" x14ac:dyDescent="0.25">
      <c r="B290" s="562"/>
      <c r="C290" s="563"/>
      <c r="D290" s="563"/>
      <c r="E290" s="564" t="s">
        <v>218</v>
      </c>
      <c r="F290" s="563"/>
      <c r="G290" s="609">
        <f>G30+G48+G60+G69+G79+G96+G110+G120+G131+G147+G160+G174+G192+G209+G221+G228+G246+G255+G270+G279+G289</f>
        <v>0</v>
      </c>
      <c r="H290" s="587"/>
    </row>
    <row r="291" spans="2:8" ht="15" x14ac:dyDescent="0.25">
      <c r="B291" s="565"/>
      <c r="C291" s="565"/>
      <c r="D291" s="565"/>
      <c r="E291" s="565"/>
      <c r="F291" s="565"/>
      <c r="G291" s="565"/>
      <c r="H291" s="587"/>
    </row>
    <row r="292" spans="2:8" ht="15" x14ac:dyDescent="0.25">
      <c r="B292" s="565"/>
      <c r="C292" s="915" t="s">
        <v>589</v>
      </c>
      <c r="D292" s="915"/>
      <c r="E292" s="915"/>
      <c r="F292" s="915"/>
      <c r="G292" s="916"/>
      <c r="H292" s="587"/>
    </row>
    <row r="293" spans="2:8" ht="15" x14ac:dyDescent="0.25">
      <c r="B293" s="565"/>
      <c r="C293" s="910" t="s">
        <v>337</v>
      </c>
      <c r="D293" s="911"/>
      <c r="E293" s="911"/>
      <c r="F293" s="912"/>
      <c r="G293" s="566">
        <f>G30</f>
        <v>0</v>
      </c>
      <c r="H293" s="587"/>
    </row>
    <row r="294" spans="2:8" ht="15" x14ac:dyDescent="0.25">
      <c r="B294" s="565"/>
      <c r="C294" s="567" t="s">
        <v>1581</v>
      </c>
      <c r="D294" s="568"/>
      <c r="E294" s="568"/>
      <c r="F294" s="569"/>
      <c r="G294" s="570">
        <f>G48</f>
        <v>0</v>
      </c>
      <c r="H294" s="587"/>
    </row>
    <row r="295" spans="2:8" ht="15" x14ac:dyDescent="0.25">
      <c r="B295" s="565"/>
      <c r="C295" s="910" t="s">
        <v>1503</v>
      </c>
      <c r="D295" s="911"/>
      <c r="E295" s="911"/>
      <c r="F295" s="912"/>
      <c r="G295" s="570">
        <f>G60</f>
        <v>0</v>
      </c>
      <c r="H295" s="587"/>
    </row>
    <row r="296" spans="2:8" ht="15" x14ac:dyDescent="0.25">
      <c r="B296" s="565"/>
      <c r="C296" s="910" t="s">
        <v>553</v>
      </c>
      <c r="D296" s="911"/>
      <c r="E296" s="911"/>
      <c r="F296" s="912"/>
      <c r="G296" s="570">
        <f>G69</f>
        <v>0</v>
      </c>
      <c r="H296" s="587"/>
    </row>
    <row r="297" spans="2:8" ht="15" x14ac:dyDescent="0.25">
      <c r="B297" s="565"/>
      <c r="C297" s="910" t="s">
        <v>555</v>
      </c>
      <c r="D297" s="911"/>
      <c r="E297" s="911"/>
      <c r="F297" s="912"/>
      <c r="G297" s="570">
        <f>G79</f>
        <v>0</v>
      </c>
      <c r="H297" s="587"/>
    </row>
    <row r="298" spans="2:8" ht="15" x14ac:dyDescent="0.25">
      <c r="B298" s="565"/>
      <c r="C298" s="910" t="s">
        <v>586</v>
      </c>
      <c r="D298" s="911"/>
      <c r="E298" s="911"/>
      <c r="F298" s="912"/>
      <c r="G298" s="570">
        <f>G96</f>
        <v>0</v>
      </c>
      <c r="H298" s="587"/>
    </row>
    <row r="299" spans="2:8" ht="15" x14ac:dyDescent="0.25">
      <c r="B299" s="565"/>
      <c r="C299" s="910" t="s">
        <v>587</v>
      </c>
      <c r="D299" s="911"/>
      <c r="E299" s="911"/>
      <c r="F299" s="912"/>
      <c r="G299" s="570">
        <f>G110</f>
        <v>0</v>
      </c>
      <c r="H299" s="587"/>
    </row>
    <row r="300" spans="2:8" ht="15" x14ac:dyDescent="0.25">
      <c r="B300" s="565"/>
      <c r="C300" s="910" t="s">
        <v>558</v>
      </c>
      <c r="D300" s="911"/>
      <c r="E300" s="911"/>
      <c r="F300" s="912"/>
      <c r="G300" s="570">
        <f>G120</f>
        <v>0</v>
      </c>
      <c r="H300" s="587"/>
    </row>
    <row r="301" spans="2:8" ht="15" x14ac:dyDescent="0.25">
      <c r="B301" s="565"/>
      <c r="C301" s="910" t="s">
        <v>1526</v>
      </c>
      <c r="D301" s="911"/>
      <c r="E301" s="911"/>
      <c r="F301" s="912"/>
      <c r="G301" s="570">
        <f>G131</f>
        <v>0</v>
      </c>
      <c r="H301" s="587"/>
    </row>
    <row r="302" spans="2:8" ht="15" x14ac:dyDescent="0.25">
      <c r="B302" s="565"/>
      <c r="C302" s="910" t="s">
        <v>1533</v>
      </c>
      <c r="D302" s="911"/>
      <c r="E302" s="911"/>
      <c r="F302" s="912"/>
      <c r="G302" s="570">
        <f>G147</f>
        <v>0</v>
      </c>
      <c r="H302" s="587"/>
    </row>
    <row r="303" spans="2:8" ht="15" x14ac:dyDescent="0.25">
      <c r="B303" s="565"/>
      <c r="C303" s="910" t="s">
        <v>1538</v>
      </c>
      <c r="D303" s="911"/>
      <c r="E303" s="911"/>
      <c r="F303" s="912"/>
      <c r="G303" s="570">
        <f>G160</f>
        <v>0</v>
      </c>
      <c r="H303" s="587"/>
    </row>
    <row r="304" spans="2:8" ht="15" x14ac:dyDescent="0.25">
      <c r="B304" s="565"/>
      <c r="C304" s="910" t="s">
        <v>1543</v>
      </c>
      <c r="D304" s="911"/>
      <c r="E304" s="911"/>
      <c r="F304" s="912"/>
      <c r="G304" s="570">
        <f>G174</f>
        <v>0</v>
      </c>
      <c r="H304" s="587"/>
    </row>
    <row r="305" spans="2:8" ht="15" x14ac:dyDescent="0.25">
      <c r="B305" s="565"/>
      <c r="C305" s="910" t="s">
        <v>1545</v>
      </c>
      <c r="D305" s="911"/>
      <c r="E305" s="911"/>
      <c r="F305" s="912"/>
      <c r="G305" s="570">
        <f>G192</f>
        <v>0</v>
      </c>
      <c r="H305" s="587"/>
    </row>
    <row r="306" spans="2:8" ht="15" x14ac:dyDescent="0.25">
      <c r="B306" s="565"/>
      <c r="C306" s="910" t="s">
        <v>1582</v>
      </c>
      <c r="D306" s="911"/>
      <c r="E306" s="911"/>
      <c r="F306" s="912"/>
      <c r="G306" s="570">
        <f>G209</f>
        <v>0</v>
      </c>
      <c r="H306" s="587"/>
    </row>
    <row r="307" spans="2:8" ht="15" x14ac:dyDescent="0.25">
      <c r="B307" s="565"/>
      <c r="C307" s="910" t="s">
        <v>1583</v>
      </c>
      <c r="D307" s="911"/>
      <c r="E307" s="911"/>
      <c r="F307" s="912"/>
      <c r="G307" s="570">
        <f>G221</f>
        <v>0</v>
      </c>
      <c r="H307" s="587"/>
    </row>
    <row r="308" spans="2:8" ht="15" x14ac:dyDescent="0.25">
      <c r="B308" s="565"/>
      <c r="C308" s="910" t="s">
        <v>1584</v>
      </c>
      <c r="D308" s="911"/>
      <c r="E308" s="911"/>
      <c r="F308" s="912"/>
      <c r="G308" s="570">
        <f>G228</f>
        <v>0</v>
      </c>
      <c r="H308" s="587"/>
    </row>
    <row r="309" spans="2:8" ht="15" x14ac:dyDescent="0.25">
      <c r="B309" s="565"/>
      <c r="C309" s="910" t="s">
        <v>583</v>
      </c>
      <c r="D309" s="911"/>
      <c r="E309" s="911"/>
      <c r="F309" s="912"/>
      <c r="G309" s="570">
        <f>G246</f>
        <v>0</v>
      </c>
      <c r="H309" s="587"/>
    </row>
    <row r="310" spans="2:8" ht="15" x14ac:dyDescent="0.25">
      <c r="B310" s="565"/>
      <c r="C310" s="910" t="s">
        <v>577</v>
      </c>
      <c r="D310" s="911"/>
      <c r="E310" s="911"/>
      <c r="F310" s="912"/>
      <c r="G310" s="570">
        <f>G255</f>
        <v>0</v>
      </c>
      <c r="H310" s="587"/>
    </row>
    <row r="311" spans="2:8" ht="15" x14ac:dyDescent="0.25">
      <c r="B311" s="565"/>
      <c r="C311" s="910" t="s">
        <v>584</v>
      </c>
      <c r="D311" s="911"/>
      <c r="E311" s="911"/>
      <c r="F311" s="912"/>
      <c r="G311" s="570">
        <f>G270</f>
        <v>0</v>
      </c>
      <c r="H311" s="587"/>
    </row>
    <row r="312" spans="2:8" ht="15" x14ac:dyDescent="0.25">
      <c r="B312" s="565"/>
      <c r="C312" s="910" t="s">
        <v>1576</v>
      </c>
      <c r="D312" s="911"/>
      <c r="E312" s="911"/>
      <c r="F312" s="912"/>
      <c r="G312" s="570">
        <f>G279</f>
        <v>0</v>
      </c>
      <c r="H312" s="587"/>
    </row>
    <row r="313" spans="2:8" ht="15" x14ac:dyDescent="0.25">
      <c r="B313" s="565"/>
      <c r="C313" s="910" t="s">
        <v>588</v>
      </c>
      <c r="D313" s="911"/>
      <c r="E313" s="911"/>
      <c r="F313" s="912"/>
      <c r="G313" s="570">
        <f>G289</f>
        <v>0</v>
      </c>
      <c r="H313" s="587"/>
    </row>
    <row r="314" spans="2:8" ht="15" x14ac:dyDescent="0.25">
      <c r="B314" s="565"/>
      <c r="C314" s="565"/>
      <c r="D314" s="565"/>
      <c r="E314" s="565"/>
      <c r="F314" s="565"/>
      <c r="G314" s="565"/>
      <c r="H314" s="587"/>
    </row>
    <row r="315" spans="2:8" ht="15.75" thickBot="1" x14ac:dyDescent="0.3">
      <c r="B315" s="565"/>
      <c r="C315" s="910" t="s">
        <v>487</v>
      </c>
      <c r="D315" s="911"/>
      <c r="E315" s="911"/>
      <c r="F315" s="912"/>
      <c r="G315" s="571">
        <f>SUM(G293:G313)</f>
        <v>0</v>
      </c>
      <c r="H315" s="587"/>
    </row>
    <row r="316" spans="2:8" ht="15.75" thickTop="1" x14ac:dyDescent="0.25">
      <c r="B316" s="565"/>
      <c r="C316" s="565"/>
      <c r="D316" s="565"/>
      <c r="E316" s="565"/>
      <c r="F316" s="565"/>
      <c r="G316" s="565"/>
      <c r="H316" s="587"/>
    </row>
    <row r="317" spans="2:8" ht="15" x14ac:dyDescent="0.25">
      <c r="B317" s="565"/>
      <c r="C317" s="910" t="s">
        <v>488</v>
      </c>
      <c r="D317" s="911"/>
      <c r="E317" s="911"/>
      <c r="F317" s="912"/>
      <c r="G317" s="106">
        <f>'9'!I26</f>
        <v>0</v>
      </c>
      <c r="H317" s="587"/>
    </row>
    <row r="318" spans="2:8" ht="15" x14ac:dyDescent="0.25">
      <c r="B318" s="572"/>
      <c r="C318" s="910" t="s">
        <v>489</v>
      </c>
      <c r="D318" s="911"/>
      <c r="E318" s="911"/>
      <c r="F318" s="912"/>
      <c r="G318" s="107">
        <f>'9'!I27+'9'!I28</f>
        <v>0</v>
      </c>
      <c r="H318" s="587"/>
    </row>
    <row r="319" spans="2:8" ht="15" x14ac:dyDescent="0.25">
      <c r="B319" s="562"/>
      <c r="C319" s="573"/>
      <c r="D319" s="573"/>
      <c r="E319" s="563"/>
      <c r="F319" s="563"/>
      <c r="G319" s="574"/>
      <c r="H319" s="587"/>
    </row>
    <row r="320" spans="2:8" ht="15.75" thickBot="1" x14ac:dyDescent="0.3">
      <c r="B320" s="575"/>
      <c r="C320" s="901" t="s">
        <v>490</v>
      </c>
      <c r="D320" s="902"/>
      <c r="E320" s="902"/>
      <c r="F320" s="903"/>
      <c r="G320" s="576">
        <f>G315+G317+G318</f>
        <v>0</v>
      </c>
      <c r="H320" s="587"/>
    </row>
    <row r="321" spans="2:8" ht="15.75" thickTop="1" x14ac:dyDescent="0.25">
      <c r="B321" s="562"/>
      <c r="C321" s="573"/>
      <c r="D321" s="573"/>
      <c r="E321" s="563"/>
      <c r="F321" s="563"/>
      <c r="G321" s="577"/>
      <c r="H321" s="587"/>
    </row>
    <row r="322" spans="2:8" ht="15" x14ac:dyDescent="0.25">
      <c r="B322" s="575"/>
      <c r="C322" s="901" t="s">
        <v>491</v>
      </c>
      <c r="D322" s="902"/>
      <c r="E322" s="902"/>
      <c r="F322" s="903"/>
      <c r="G322" s="534">
        <f>G320-G293</f>
        <v>0</v>
      </c>
      <c r="H322" s="610"/>
    </row>
    <row r="323" spans="2:8" x14ac:dyDescent="0.2">
      <c r="B323" s="904" t="s">
        <v>840</v>
      </c>
      <c r="C323" s="905"/>
      <c r="D323" s="905"/>
      <c r="E323" s="905"/>
      <c r="F323" s="905"/>
      <c r="G323" s="905"/>
      <c r="H323" s="905"/>
    </row>
    <row r="324" spans="2:8" x14ac:dyDescent="0.2">
      <c r="B324" s="905"/>
      <c r="C324" s="905"/>
      <c r="D324" s="905"/>
      <c r="E324" s="905"/>
      <c r="F324" s="905"/>
      <c r="G324" s="905"/>
      <c r="H324" s="905"/>
    </row>
    <row r="325" spans="2:8" x14ac:dyDescent="0.2">
      <c r="B325" s="905"/>
      <c r="C325" s="905"/>
      <c r="D325" s="905"/>
      <c r="E325" s="905"/>
      <c r="F325" s="905"/>
      <c r="G325" s="905"/>
      <c r="H325" s="905"/>
    </row>
    <row r="326" spans="2:8" x14ac:dyDescent="0.2">
      <c r="B326" s="905"/>
      <c r="C326" s="905"/>
      <c r="D326" s="905"/>
      <c r="E326" s="905"/>
      <c r="F326" s="905"/>
      <c r="G326" s="905"/>
      <c r="H326" s="905"/>
    </row>
    <row r="327" spans="2:8" x14ac:dyDescent="0.2">
      <c r="B327" s="905"/>
      <c r="C327" s="905"/>
      <c r="D327" s="905"/>
      <c r="E327" s="905"/>
      <c r="F327" s="905"/>
      <c r="G327" s="905"/>
      <c r="H327" s="905"/>
    </row>
    <row r="328" spans="2:8" x14ac:dyDescent="0.2">
      <c r="B328" s="905"/>
      <c r="C328" s="905"/>
      <c r="D328" s="905"/>
      <c r="E328" s="905"/>
      <c r="F328" s="905"/>
      <c r="G328" s="905"/>
      <c r="H328" s="905"/>
    </row>
    <row r="329" spans="2:8" x14ac:dyDescent="0.2">
      <c r="B329" s="905"/>
      <c r="C329" s="905"/>
      <c r="D329" s="905"/>
      <c r="E329" s="905"/>
      <c r="F329" s="905"/>
      <c r="G329" s="905"/>
      <c r="H329" s="905"/>
    </row>
    <row r="330" spans="2:8" x14ac:dyDescent="0.2">
      <c r="B330" s="905"/>
      <c r="C330" s="905"/>
      <c r="D330" s="905"/>
      <c r="E330" s="905"/>
      <c r="F330" s="905"/>
      <c r="G330" s="905"/>
      <c r="H330" s="905"/>
    </row>
    <row r="331" spans="2:8" x14ac:dyDescent="0.2">
      <c r="B331" s="905"/>
      <c r="C331" s="905"/>
      <c r="D331" s="905"/>
      <c r="E331" s="905"/>
      <c r="F331" s="905"/>
      <c r="G331" s="905"/>
      <c r="H331" s="905"/>
    </row>
    <row r="332" spans="2:8" x14ac:dyDescent="0.2">
      <c r="B332" s="905"/>
      <c r="C332" s="905"/>
      <c r="D332" s="905"/>
      <c r="E332" s="905"/>
      <c r="F332" s="905"/>
      <c r="G332" s="905"/>
      <c r="H332" s="905"/>
    </row>
    <row r="333" spans="2:8" x14ac:dyDescent="0.2">
      <c r="B333" s="905"/>
      <c r="C333" s="905"/>
      <c r="D333" s="905"/>
      <c r="E333" s="905"/>
      <c r="F333" s="905"/>
      <c r="G333" s="905"/>
      <c r="H333" s="905"/>
    </row>
    <row r="334" spans="2:8" x14ac:dyDescent="0.2">
      <c r="B334" s="905"/>
      <c r="C334" s="905"/>
      <c r="D334" s="905"/>
      <c r="E334" s="905"/>
      <c r="F334" s="905"/>
      <c r="G334" s="905"/>
      <c r="H334" s="905"/>
    </row>
    <row r="335" spans="2:8" x14ac:dyDescent="0.2">
      <c r="B335" s="905"/>
      <c r="C335" s="905"/>
      <c r="D335" s="905"/>
      <c r="E335" s="905"/>
      <c r="F335" s="905"/>
      <c r="G335" s="905"/>
      <c r="H335" s="905"/>
    </row>
    <row r="336" spans="2:8" x14ac:dyDescent="0.2">
      <c r="B336" s="905"/>
      <c r="C336" s="905"/>
      <c r="D336" s="905"/>
      <c r="E336" s="905"/>
      <c r="F336" s="905"/>
      <c r="G336" s="905"/>
      <c r="H336" s="905"/>
    </row>
    <row r="337" spans="2:8" x14ac:dyDescent="0.2">
      <c r="B337" s="905"/>
      <c r="C337" s="905"/>
      <c r="D337" s="905"/>
      <c r="E337" s="905"/>
      <c r="F337" s="905"/>
      <c r="G337" s="905"/>
      <c r="H337" s="905"/>
    </row>
    <row r="338" spans="2:8" x14ac:dyDescent="0.2">
      <c r="B338" s="905"/>
      <c r="C338" s="905"/>
      <c r="D338" s="905"/>
      <c r="E338" s="905"/>
      <c r="F338" s="905"/>
      <c r="G338" s="905"/>
      <c r="H338" s="905"/>
    </row>
    <row r="339" spans="2:8" x14ac:dyDescent="0.2">
      <c r="B339" s="905"/>
      <c r="C339" s="905"/>
      <c r="D339" s="905"/>
      <c r="E339" s="905"/>
      <c r="F339" s="905"/>
      <c r="G339" s="905"/>
      <c r="H339" s="905"/>
    </row>
    <row r="340" spans="2:8" x14ac:dyDescent="0.2">
      <c r="B340" s="905"/>
      <c r="C340" s="905"/>
      <c r="D340" s="905"/>
      <c r="E340" s="905"/>
      <c r="F340" s="905"/>
      <c r="G340" s="905"/>
      <c r="H340" s="905"/>
    </row>
    <row r="341" spans="2:8" x14ac:dyDescent="0.2">
      <c r="B341" s="905"/>
      <c r="C341" s="905"/>
      <c r="D341" s="905"/>
      <c r="E341" s="905"/>
      <c r="F341" s="905"/>
      <c r="G341" s="905"/>
      <c r="H341" s="905"/>
    </row>
    <row r="342" spans="2:8" x14ac:dyDescent="0.2">
      <c r="B342" s="905"/>
      <c r="C342" s="905"/>
      <c r="D342" s="905"/>
      <c r="E342" s="905"/>
      <c r="F342" s="905"/>
      <c r="G342" s="905"/>
      <c r="H342" s="905"/>
    </row>
    <row r="343" spans="2:8" ht="15" x14ac:dyDescent="0.25">
      <c r="B343" s="578" t="s">
        <v>497</v>
      </c>
      <c r="C343" s="579"/>
      <c r="D343" s="573"/>
      <c r="E343" s="563"/>
      <c r="F343" s="563"/>
      <c r="G343" s="580"/>
    </row>
    <row r="344" spans="2:8" ht="12.75" customHeight="1" x14ac:dyDescent="0.2">
      <c r="B344" s="909"/>
      <c r="C344" s="909"/>
      <c r="D344" s="909"/>
      <c r="E344" s="909"/>
      <c r="F344" s="909"/>
      <c r="G344" s="909"/>
      <c r="H344" s="265" t="s">
        <v>254</v>
      </c>
    </row>
    <row r="345" spans="2:8" ht="13.5" customHeight="1" thickBot="1" x14ac:dyDescent="0.25">
      <c r="B345" s="894"/>
      <c r="C345" s="894"/>
      <c r="D345" s="894"/>
      <c r="E345" s="894"/>
      <c r="F345" s="894"/>
      <c r="G345" s="894"/>
      <c r="H345" s="265" t="s">
        <v>255</v>
      </c>
    </row>
    <row r="346" spans="2:8" ht="15" x14ac:dyDescent="0.25">
      <c r="B346" s="580" t="s">
        <v>500</v>
      </c>
      <c r="C346" s="573"/>
      <c r="D346" s="573"/>
      <c r="E346" s="581"/>
      <c r="F346" s="32"/>
      <c r="G346" s="32"/>
    </row>
    <row r="347" spans="2:8" ht="15" x14ac:dyDescent="0.25">
      <c r="B347" s="580"/>
      <c r="C347" s="573"/>
      <c r="D347" s="573"/>
      <c r="E347" s="581"/>
      <c r="F347" s="581"/>
      <c r="G347" s="574"/>
    </row>
    <row r="348" spans="2:8" ht="15" x14ac:dyDescent="0.25">
      <c r="B348" s="909"/>
      <c r="C348" s="909"/>
      <c r="D348" s="909"/>
      <c r="E348" s="618"/>
      <c r="F348" s="906"/>
      <c r="G348" s="907"/>
    </row>
    <row r="349" spans="2:8" ht="15.75" thickBot="1" x14ac:dyDescent="0.3">
      <c r="B349" s="894"/>
      <c r="C349" s="894"/>
      <c r="D349" s="894"/>
      <c r="E349" s="617"/>
      <c r="F349" s="908"/>
      <c r="G349" s="908"/>
    </row>
    <row r="350" spans="2:8" ht="15" x14ac:dyDescent="0.25">
      <c r="B350" s="580" t="s">
        <v>1605</v>
      </c>
      <c r="C350" s="573"/>
      <c r="D350" s="573"/>
      <c r="E350" s="581"/>
      <c r="F350" s="581" t="s">
        <v>499</v>
      </c>
      <c r="G350" s="574"/>
    </row>
    <row r="351" spans="2:8" ht="15" x14ac:dyDescent="0.25">
      <c r="B351" s="580"/>
      <c r="C351" s="565"/>
      <c r="D351" s="565"/>
      <c r="E351" s="565"/>
      <c r="F351" s="565"/>
      <c r="G351" s="565"/>
    </row>
    <row r="352" spans="2:8" ht="15.75" thickBot="1" x14ac:dyDescent="0.3">
      <c r="B352" s="894"/>
      <c r="C352" s="894"/>
      <c r="D352" s="582" t="s">
        <v>252</v>
      </c>
      <c r="E352" s="895"/>
      <c r="F352" s="896"/>
      <c r="G352" s="897"/>
    </row>
    <row r="353" spans="2:8" ht="15" x14ac:dyDescent="0.25">
      <c r="B353" s="580" t="s">
        <v>498</v>
      </c>
      <c r="C353" s="565"/>
      <c r="D353" s="582" t="s">
        <v>253</v>
      </c>
      <c r="E353" s="895"/>
      <c r="F353" s="896"/>
      <c r="G353" s="897"/>
    </row>
    <row r="354" spans="2:8" ht="15" x14ac:dyDescent="0.25">
      <c r="B354" s="608"/>
      <c r="C354" s="565"/>
      <c r="D354" s="582" t="s">
        <v>251</v>
      </c>
      <c r="E354" s="898"/>
      <c r="F354" s="899"/>
      <c r="G354" s="900"/>
    </row>
    <row r="355" spans="2:8" x14ac:dyDescent="0.2">
      <c r="B355" s="607" t="str">
        <f>Guide!$C$29</f>
        <v>For year: 2022</v>
      </c>
      <c r="H355" s="606" t="s">
        <v>1002</v>
      </c>
    </row>
  </sheetData>
  <sheetProtection algorithmName="SHA-512" hashValue="ewmgqB9iR5gJS4dgyZLVvQgzwkH77kJK4LRvr5FxhkXnCqA5bmlVHvmSD+BgmnBMptq8QftsaCjKLOKGTIs9wQ==" saltValue="SQfLwq3N6Onwd/GOVTkppA==" spinCount="100000" sheet="1" objects="1" scenarios="1"/>
  <mergeCells count="76">
    <mergeCell ref="C271:D271"/>
    <mergeCell ref="E271:F271"/>
    <mergeCell ref="E193:F193"/>
    <mergeCell ref="C247:D247"/>
    <mergeCell ref="E247:F247"/>
    <mergeCell ref="C256:D256"/>
    <mergeCell ref="E256:F256"/>
    <mergeCell ref="C210:D210"/>
    <mergeCell ref="E210:F210"/>
    <mergeCell ref="C222:D222"/>
    <mergeCell ref="E222:F222"/>
    <mergeCell ref="C229:D229"/>
    <mergeCell ref="E229:F229"/>
    <mergeCell ref="C311:F311"/>
    <mergeCell ref="C4:D4"/>
    <mergeCell ref="E4:F4"/>
    <mergeCell ref="C31:D31"/>
    <mergeCell ref="E31:F31"/>
    <mergeCell ref="C49:D49"/>
    <mergeCell ref="E49:F49"/>
    <mergeCell ref="C61:D61"/>
    <mergeCell ref="E61:F61"/>
    <mergeCell ref="C70:D70"/>
    <mergeCell ref="E70:F70"/>
    <mergeCell ref="C121:D121"/>
    <mergeCell ref="E121:F121"/>
    <mergeCell ref="C132:D132"/>
    <mergeCell ref="E132:F132"/>
    <mergeCell ref="C193:D193"/>
    <mergeCell ref="C306:F306"/>
    <mergeCell ref="C307:F307"/>
    <mergeCell ref="C308:F308"/>
    <mergeCell ref="C309:F309"/>
    <mergeCell ref="C310:F310"/>
    <mergeCell ref="C303:F303"/>
    <mergeCell ref="C280:D280"/>
    <mergeCell ref="E280:F280"/>
    <mergeCell ref="C304:F304"/>
    <mergeCell ref="C305:F305"/>
    <mergeCell ref="C298:F298"/>
    <mergeCell ref="C299:F299"/>
    <mergeCell ref="C300:F300"/>
    <mergeCell ref="C301:F301"/>
    <mergeCell ref="C302:F302"/>
    <mergeCell ref="C292:G292"/>
    <mergeCell ref="C293:F293"/>
    <mergeCell ref="C295:F295"/>
    <mergeCell ref="C296:F296"/>
    <mergeCell ref="C297:F297"/>
    <mergeCell ref="C80:D80"/>
    <mergeCell ref="E80:F80"/>
    <mergeCell ref="C97:D97"/>
    <mergeCell ref="E97:F97"/>
    <mergeCell ref="C111:D111"/>
    <mergeCell ref="E111:F111"/>
    <mergeCell ref="C148:D148"/>
    <mergeCell ref="E148:F148"/>
    <mergeCell ref="C161:D161"/>
    <mergeCell ref="E161:F161"/>
    <mergeCell ref="C175:D175"/>
    <mergeCell ref="E175:F175"/>
    <mergeCell ref="C312:F312"/>
    <mergeCell ref="C313:F313"/>
    <mergeCell ref="C315:F315"/>
    <mergeCell ref="C317:F317"/>
    <mergeCell ref="C318:F318"/>
    <mergeCell ref="B352:C352"/>
    <mergeCell ref="E352:G352"/>
    <mergeCell ref="E353:G353"/>
    <mergeCell ref="E354:G354"/>
    <mergeCell ref="C320:F320"/>
    <mergeCell ref="C322:F322"/>
    <mergeCell ref="B323:H342"/>
    <mergeCell ref="F348:G349"/>
    <mergeCell ref="B344:G345"/>
    <mergeCell ref="B348:D349"/>
  </mergeCells>
  <phoneticPr fontId="4" type="noConversion"/>
  <printOptions horizontalCentered="1"/>
  <pageMargins left="0.28000000000000003" right="0.28000000000000003" top="0.65" bottom="0.35" header="0.31" footer="0.27"/>
  <pageSetup scale="56" fitToHeight="4" orientation="portrait" r:id="rId1"/>
  <headerFooter alignWithMargins="0">
    <oddHeader>&amp;C&amp;"Arial,Bold"Low-Income Housing Tax Credit / Tax Exempt Bond Application</oddHeader>
  </headerFooter>
  <rowBreaks count="4" manualBreakCount="4">
    <brk id="79" min="1" max="7" man="1"/>
    <brk id="160" min="1" max="7" man="1"/>
    <brk id="246" min="1" max="7" man="1"/>
    <brk id="290"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Q76"/>
  <sheetViews>
    <sheetView workbookViewId="0">
      <selection activeCell="J4" sqref="J4:N4"/>
    </sheetView>
  </sheetViews>
  <sheetFormatPr defaultColWidth="8.85546875" defaultRowHeight="12.75" x14ac:dyDescent="0.2"/>
  <cols>
    <col min="1" max="1" width="1.5703125" style="32" customWidth="1"/>
    <col min="2" max="5" width="8.85546875" style="32"/>
    <col min="6" max="6" width="1.140625" style="32" customWidth="1"/>
    <col min="7" max="11" width="8.85546875" style="32"/>
    <col min="12" max="12" width="1.140625" style="32" customWidth="1"/>
    <col min="13" max="13" width="13.85546875" style="32" customWidth="1"/>
    <col min="14" max="14" width="8.85546875" style="32"/>
    <col min="15" max="15" width="0.85546875" style="32" customWidth="1"/>
    <col min="16" max="16" width="6.85546875" style="32" customWidth="1"/>
    <col min="17" max="17" width="14.42578125" style="32" customWidth="1"/>
    <col min="18" max="18" width="1.7109375" style="32" customWidth="1"/>
    <col min="19" max="16384" width="8.85546875" style="32"/>
  </cols>
  <sheetData>
    <row r="1" spans="1:17" ht="15.75" x14ac:dyDescent="0.25">
      <c r="A1" s="54"/>
      <c r="B1" s="630" t="s">
        <v>25</v>
      </c>
      <c r="C1" s="630"/>
      <c r="D1" s="630"/>
      <c r="E1" s="630"/>
      <c r="F1" s="630"/>
      <c r="G1" s="630"/>
      <c r="H1" s="630"/>
      <c r="I1" s="630"/>
      <c r="J1" s="630"/>
      <c r="K1" s="630"/>
      <c r="L1" s="630"/>
      <c r="M1" s="630"/>
      <c r="N1" s="630"/>
      <c r="O1" s="630"/>
      <c r="P1" s="630"/>
      <c r="Q1" s="630"/>
    </row>
    <row r="2" spans="1:17" ht="15.75" x14ac:dyDescent="0.25">
      <c r="B2" s="630" t="s">
        <v>1595</v>
      </c>
      <c r="C2" s="630"/>
      <c r="D2" s="630"/>
      <c r="E2" s="630"/>
      <c r="F2" s="630"/>
      <c r="G2" s="630"/>
      <c r="H2" s="630"/>
      <c r="I2" s="630"/>
      <c r="J2" s="630"/>
      <c r="K2" s="630"/>
      <c r="L2" s="630"/>
      <c r="M2" s="630"/>
      <c r="N2" s="630"/>
      <c r="O2" s="630"/>
      <c r="P2" s="630"/>
      <c r="Q2" s="630"/>
    </row>
    <row r="4" spans="1:17" ht="15" x14ac:dyDescent="0.2">
      <c r="B4" s="81" t="s">
        <v>21</v>
      </c>
      <c r="C4" s="82"/>
      <c r="D4" s="82"/>
      <c r="E4" s="83"/>
      <c r="G4" s="628" t="s">
        <v>23</v>
      </c>
      <c r="H4" s="628"/>
      <c r="I4" s="629"/>
      <c r="J4" s="631"/>
      <c r="K4" s="632"/>
      <c r="L4" s="632"/>
      <c r="M4" s="632"/>
      <c r="N4" s="633"/>
      <c r="P4" s="84" t="s">
        <v>24</v>
      </c>
      <c r="Q4" s="6"/>
    </row>
    <row r="5" spans="1:17" x14ac:dyDescent="0.2">
      <c r="B5" s="85" t="s">
        <v>22</v>
      </c>
      <c r="C5" s="86"/>
      <c r="D5" s="86"/>
      <c r="E5" s="87"/>
    </row>
    <row r="6" spans="1:17" ht="15" x14ac:dyDescent="0.2">
      <c r="B6" s="88"/>
      <c r="C6" s="89"/>
      <c r="D6" s="89"/>
      <c r="E6" s="90"/>
      <c r="G6" s="628" t="s">
        <v>33</v>
      </c>
      <c r="H6" s="628"/>
      <c r="I6" s="629"/>
      <c r="J6" s="634"/>
      <c r="K6" s="635"/>
      <c r="L6" s="635"/>
      <c r="M6" s="635"/>
      <c r="N6" s="636"/>
    </row>
    <row r="8" spans="1:17" ht="15.75" x14ac:dyDescent="0.25">
      <c r="B8" s="49" t="s">
        <v>1438</v>
      </c>
      <c r="C8" s="43"/>
      <c r="D8" s="43"/>
      <c r="E8" s="43"/>
      <c r="F8" s="43"/>
      <c r="G8" s="43"/>
      <c r="H8" s="43"/>
      <c r="I8" s="43"/>
      <c r="J8" s="43"/>
      <c r="K8" s="43"/>
      <c r="L8" s="43"/>
      <c r="M8" s="43"/>
      <c r="N8" s="43"/>
      <c r="O8" s="43"/>
      <c r="P8" s="43"/>
      <c r="Q8" s="43"/>
    </row>
    <row r="9" spans="1:17" ht="5.85" customHeight="1" x14ac:dyDescent="0.2"/>
    <row r="10" spans="1:17" x14ac:dyDescent="0.2">
      <c r="B10" s="5"/>
      <c r="C10" s="626" t="s">
        <v>596</v>
      </c>
      <c r="D10" s="627"/>
      <c r="G10" s="5"/>
      <c r="H10" s="32" t="s">
        <v>425</v>
      </c>
      <c r="J10" s="146"/>
      <c r="K10" s="5"/>
      <c r="M10" s="332" t="s">
        <v>787</v>
      </c>
      <c r="N10" s="36"/>
      <c r="O10" s="92"/>
      <c r="P10" s="92"/>
      <c r="Q10" s="92"/>
    </row>
    <row r="11" spans="1:17" x14ac:dyDescent="0.2">
      <c r="C11" s="64"/>
      <c r="J11" s="130"/>
      <c r="M11" s="332" t="s">
        <v>788</v>
      </c>
      <c r="N11" s="92"/>
      <c r="O11" s="92"/>
      <c r="P11" s="92"/>
      <c r="Q11" s="92"/>
    </row>
    <row r="12" spans="1:17" x14ac:dyDescent="0.2">
      <c r="B12" s="5"/>
      <c r="C12" s="626" t="s">
        <v>1441</v>
      </c>
      <c r="D12" s="627"/>
      <c r="E12" s="627"/>
      <c r="G12" s="5"/>
      <c r="H12" s="32" t="s">
        <v>426</v>
      </c>
      <c r="J12" s="146"/>
      <c r="K12" s="36"/>
      <c r="M12" s="332" t="s">
        <v>789</v>
      </c>
      <c r="N12" s="92"/>
      <c r="O12" s="92"/>
      <c r="P12" s="92"/>
      <c r="Q12" s="92"/>
    </row>
    <row r="13" spans="1:17" x14ac:dyDescent="0.2">
      <c r="C13" s="64"/>
      <c r="J13" s="130"/>
      <c r="K13" s="92"/>
      <c r="M13" s="97" t="s">
        <v>786</v>
      </c>
      <c r="N13" s="92"/>
      <c r="O13" s="92"/>
      <c r="P13" s="92"/>
      <c r="Q13" s="92"/>
    </row>
    <row r="14" spans="1:17" x14ac:dyDescent="0.2">
      <c r="B14" s="5"/>
      <c r="C14" s="626" t="s">
        <v>1440</v>
      </c>
      <c r="D14" s="627"/>
      <c r="E14" s="627"/>
      <c r="G14" s="5"/>
      <c r="H14" s="32" t="s">
        <v>427</v>
      </c>
      <c r="J14" s="146"/>
      <c r="K14" s="640" t="s">
        <v>795</v>
      </c>
      <c r="L14" s="640"/>
      <c r="M14" s="640"/>
      <c r="N14" s="640"/>
      <c r="O14" s="640"/>
      <c r="P14" s="640"/>
      <c r="Q14" s="640"/>
    </row>
    <row r="15" spans="1:17" x14ac:dyDescent="0.2">
      <c r="C15" s="64"/>
      <c r="J15" s="130"/>
      <c r="K15" s="5"/>
      <c r="M15" s="332" t="s">
        <v>790</v>
      </c>
      <c r="N15" s="92"/>
      <c r="O15" s="92"/>
      <c r="P15" s="92"/>
      <c r="Q15" s="92"/>
    </row>
    <row r="16" spans="1:17" x14ac:dyDescent="0.2">
      <c r="B16" s="5"/>
      <c r="C16" s="644" t="s">
        <v>606</v>
      </c>
      <c r="D16" s="627"/>
      <c r="G16" s="5"/>
      <c r="H16" s="32" t="s">
        <v>1158</v>
      </c>
      <c r="J16" s="146"/>
      <c r="M16" s="332" t="s">
        <v>791</v>
      </c>
      <c r="N16" s="92"/>
      <c r="O16" s="92"/>
      <c r="P16" s="92"/>
      <c r="Q16" s="92"/>
    </row>
    <row r="17" spans="2:17" x14ac:dyDescent="0.2">
      <c r="C17" s="64"/>
      <c r="J17" s="130"/>
      <c r="K17" s="36"/>
      <c r="M17" s="332" t="s">
        <v>792</v>
      </c>
      <c r="N17" s="92"/>
      <c r="O17" s="92"/>
      <c r="P17" s="92"/>
      <c r="Q17" s="92"/>
    </row>
    <row r="18" spans="2:17" x14ac:dyDescent="0.2">
      <c r="B18" s="36"/>
      <c r="C18" s="643"/>
      <c r="D18" s="643"/>
      <c r="G18" s="5"/>
      <c r="H18" s="32" t="s">
        <v>358</v>
      </c>
      <c r="J18" s="146"/>
      <c r="K18" s="97"/>
      <c r="M18" s="97" t="s">
        <v>796</v>
      </c>
      <c r="N18" s="64"/>
      <c r="O18" s="64"/>
      <c r="P18" s="64"/>
      <c r="Q18" s="64"/>
    </row>
    <row r="19" spans="2:17" ht="5.25" customHeight="1" thickBot="1" x14ac:dyDescent="0.25">
      <c r="B19" s="66"/>
      <c r="C19" s="66"/>
      <c r="D19" s="66"/>
      <c r="E19" s="66"/>
      <c r="F19" s="66"/>
      <c r="G19" s="66"/>
      <c r="H19" s="66"/>
      <c r="I19" s="66"/>
      <c r="J19" s="66"/>
      <c r="K19" s="66"/>
      <c r="L19" s="66"/>
      <c r="M19" s="66"/>
      <c r="N19" s="66"/>
      <c r="O19" s="66"/>
      <c r="P19" s="66"/>
      <c r="Q19" s="66"/>
    </row>
    <row r="20" spans="2:17" ht="5.85" customHeight="1" thickTop="1" x14ac:dyDescent="0.2"/>
    <row r="21" spans="2:17" x14ac:dyDescent="0.2">
      <c r="B21" s="32" t="s">
        <v>45</v>
      </c>
      <c r="E21" s="5"/>
      <c r="H21" s="32" t="s">
        <v>48</v>
      </c>
      <c r="K21" s="5"/>
      <c r="N21" s="44" t="s">
        <v>782</v>
      </c>
      <c r="P21" s="5"/>
    </row>
    <row r="22" spans="2:17" x14ac:dyDescent="0.2">
      <c r="B22" s="35"/>
    </row>
    <row r="23" spans="2:17" x14ac:dyDescent="0.2">
      <c r="B23" s="32" t="s">
        <v>46</v>
      </c>
      <c r="E23" s="5"/>
      <c r="H23" s="50" t="s">
        <v>683</v>
      </c>
      <c r="K23" s="5"/>
      <c r="N23" s="288" t="s">
        <v>1406</v>
      </c>
      <c r="P23" s="5"/>
    </row>
    <row r="25" spans="2:17" x14ac:dyDescent="0.2">
      <c r="B25" s="50" t="s">
        <v>1161</v>
      </c>
      <c r="E25" s="5"/>
      <c r="H25" s="50" t="s">
        <v>684</v>
      </c>
      <c r="K25" s="5"/>
      <c r="M25" s="92"/>
      <c r="N25" s="92"/>
      <c r="O25" s="92"/>
      <c r="P25" s="203"/>
      <c r="Q25" s="92"/>
    </row>
    <row r="26" spans="2:17" x14ac:dyDescent="0.2">
      <c r="M26" s="416"/>
      <c r="N26" s="416"/>
      <c r="O26" s="416"/>
      <c r="P26" s="416"/>
      <c r="Q26" s="416"/>
    </row>
    <row r="27" spans="2:17" x14ac:dyDescent="0.2">
      <c r="B27" s="32" t="s">
        <v>47</v>
      </c>
      <c r="E27" s="144">
        <f>SUM(E21,E23,E25)</f>
        <v>0</v>
      </c>
      <c r="H27" s="32" t="s">
        <v>49</v>
      </c>
      <c r="K27" s="5"/>
      <c r="M27" s="416"/>
      <c r="N27" s="416"/>
      <c r="O27" s="416"/>
      <c r="P27" s="416"/>
      <c r="Q27" s="416"/>
    </row>
    <row r="29" spans="2:17" ht="7.9" customHeight="1" thickBot="1" x14ac:dyDescent="0.25">
      <c r="B29" s="66"/>
      <c r="C29" s="66"/>
      <c r="D29" s="66"/>
      <c r="E29" s="66"/>
      <c r="F29" s="66"/>
      <c r="G29" s="66"/>
      <c r="H29" s="66"/>
      <c r="I29" s="66"/>
      <c r="J29" s="66"/>
      <c r="K29" s="66"/>
      <c r="L29" s="66"/>
      <c r="M29" s="66"/>
      <c r="N29" s="66"/>
      <c r="O29" s="66"/>
      <c r="P29" s="66"/>
      <c r="Q29" s="66"/>
    </row>
    <row r="30" spans="2:17" ht="6.6" customHeight="1" thickTop="1" x14ac:dyDescent="0.2"/>
    <row r="31" spans="2:17" x14ac:dyDescent="0.2">
      <c r="B31" s="32" t="s">
        <v>29</v>
      </c>
      <c r="E31" s="44" t="s">
        <v>1162</v>
      </c>
      <c r="G31" s="314"/>
      <c r="I31" s="36"/>
      <c r="J31" s="64"/>
      <c r="M31" s="402" t="s">
        <v>32</v>
      </c>
      <c r="N31" s="648"/>
      <c r="O31" s="651"/>
      <c r="P31" s="651"/>
      <c r="Q31" s="652"/>
    </row>
    <row r="33" spans="2:17" x14ac:dyDescent="0.2">
      <c r="B33" s="32" t="s">
        <v>601</v>
      </c>
      <c r="G33" s="5"/>
      <c r="I33" s="641" t="s">
        <v>817</v>
      </c>
      <c r="J33" s="656"/>
      <c r="K33" s="656"/>
      <c r="L33" s="656"/>
      <c r="M33" s="657"/>
      <c r="N33" s="653" t="str">
        <f>IF(IFERROR(ROUND((N31/G33),0),0.001)=0.001,"",ROUND((N31/G33),0))</f>
        <v/>
      </c>
      <c r="O33" s="654"/>
      <c r="P33" s="654"/>
      <c r="Q33" s="655"/>
    </row>
    <row r="34" spans="2:17" x14ac:dyDescent="0.2">
      <c r="B34" s="92"/>
      <c r="C34" s="92"/>
      <c r="D34" s="92"/>
      <c r="E34" s="92"/>
      <c r="F34" s="92"/>
      <c r="G34" s="92"/>
      <c r="H34" s="92"/>
      <c r="I34" s="92"/>
      <c r="J34" s="92"/>
      <c r="K34" s="92"/>
      <c r="L34" s="92"/>
      <c r="M34" s="92"/>
      <c r="N34" s="92"/>
      <c r="O34" s="92"/>
      <c r="P34" s="92"/>
      <c r="Q34" s="92"/>
    </row>
    <row r="35" spans="2:17" x14ac:dyDescent="0.2">
      <c r="B35" s="93" t="s">
        <v>602</v>
      </c>
      <c r="C35" s="92"/>
      <c r="D35" s="94"/>
      <c r="E35" s="94"/>
      <c r="F35" s="94"/>
      <c r="G35" s="639"/>
      <c r="H35" s="639"/>
      <c r="I35" s="36"/>
      <c r="J35" s="641" t="s">
        <v>1407</v>
      </c>
      <c r="K35" s="641"/>
      <c r="L35" s="641"/>
      <c r="M35" s="642"/>
      <c r="N35" s="648"/>
      <c r="O35" s="649"/>
      <c r="P35" s="649"/>
      <c r="Q35" s="650"/>
    </row>
    <row r="36" spans="2:17" ht="7.9" customHeight="1" thickBot="1" x14ac:dyDescent="0.25">
      <c r="B36" s="66"/>
      <c r="C36" s="66"/>
      <c r="D36" s="66"/>
      <c r="E36" s="66"/>
      <c r="F36" s="66"/>
      <c r="G36" s="66"/>
      <c r="H36" s="66"/>
      <c r="I36" s="66"/>
      <c r="J36" s="66"/>
      <c r="K36" s="66"/>
      <c r="L36" s="66"/>
      <c r="M36" s="66"/>
      <c r="N36" s="66"/>
      <c r="O36" s="66"/>
      <c r="P36" s="66"/>
      <c r="Q36" s="66"/>
    </row>
    <row r="37" spans="2:17" ht="6.6" customHeight="1" thickTop="1" x14ac:dyDescent="0.2"/>
    <row r="38" spans="2:17" ht="18" customHeight="1" x14ac:dyDescent="0.25">
      <c r="B38" s="49" t="s">
        <v>752</v>
      </c>
      <c r="C38" s="43"/>
      <c r="D38" s="43"/>
      <c r="E38" s="43"/>
      <c r="F38" s="43"/>
      <c r="G38" s="43"/>
      <c r="H38" s="43"/>
      <c r="I38" s="43"/>
      <c r="J38" s="43"/>
      <c r="K38" s="43"/>
      <c r="L38" s="43"/>
      <c r="M38" s="43"/>
      <c r="N38" s="43"/>
      <c r="O38" s="43"/>
      <c r="P38" s="43"/>
      <c r="Q38" s="43"/>
    </row>
    <row r="39" spans="2:17" ht="5.85" customHeight="1" x14ac:dyDescent="0.2"/>
    <row r="40" spans="2:17" x14ac:dyDescent="0.2">
      <c r="B40" s="50" t="s">
        <v>23</v>
      </c>
      <c r="D40" s="645">
        <f>J4</f>
        <v>0</v>
      </c>
      <c r="E40" s="646"/>
      <c r="F40" s="646"/>
      <c r="G40" s="646"/>
      <c r="H40" s="646"/>
      <c r="I40" s="647"/>
      <c r="K40" s="50" t="s">
        <v>40</v>
      </c>
      <c r="M40" s="637"/>
      <c r="N40" s="638"/>
      <c r="O40" s="145"/>
      <c r="P40" s="333" t="s">
        <v>823</v>
      </c>
      <c r="Q40" s="593"/>
    </row>
    <row r="41" spans="2:17" ht="8.65" customHeight="1" x14ac:dyDescent="0.2"/>
    <row r="42" spans="2:17" x14ac:dyDescent="0.2">
      <c r="B42" s="32" t="s">
        <v>34</v>
      </c>
      <c r="D42" s="631"/>
      <c r="E42" s="632"/>
      <c r="F42" s="632"/>
      <c r="G42" s="632"/>
      <c r="H42" s="632"/>
      <c r="I42" s="633"/>
      <c r="K42" s="64" t="s">
        <v>39</v>
      </c>
      <c r="N42" s="7"/>
    </row>
    <row r="43" spans="2:17" ht="10.5" customHeight="1" x14ac:dyDescent="0.2"/>
    <row r="44" spans="2:17" x14ac:dyDescent="0.2">
      <c r="B44" s="50" t="s">
        <v>35</v>
      </c>
      <c r="D44" s="631"/>
      <c r="E44" s="632"/>
      <c r="F44" s="632"/>
      <c r="G44" s="632"/>
      <c r="H44" s="632"/>
      <c r="I44" s="633"/>
      <c r="K44" s="50" t="s">
        <v>74</v>
      </c>
      <c r="N44" s="7"/>
    </row>
    <row r="45" spans="2:17" ht="11.1" customHeight="1" x14ac:dyDescent="0.2"/>
    <row r="46" spans="2:17" x14ac:dyDescent="0.2">
      <c r="B46" s="50" t="s">
        <v>36</v>
      </c>
      <c r="D46" s="95" t="s">
        <v>38</v>
      </c>
      <c r="G46" s="32" t="s">
        <v>37</v>
      </c>
      <c r="H46" s="661"/>
      <c r="I46" s="662"/>
      <c r="K46" s="64" t="s">
        <v>44</v>
      </c>
      <c r="N46" s="658"/>
      <c r="O46" s="659"/>
      <c r="P46" s="659"/>
      <c r="Q46" s="660"/>
    </row>
    <row r="47" spans="2:17" ht="7.15" customHeight="1" thickBot="1" x14ac:dyDescent="0.25">
      <c r="B47" s="66"/>
      <c r="C47" s="66"/>
      <c r="D47" s="66"/>
      <c r="E47" s="66"/>
      <c r="F47" s="66"/>
      <c r="G47" s="66"/>
      <c r="H47" s="66"/>
      <c r="I47" s="66"/>
      <c r="J47" s="66"/>
      <c r="K47" s="66"/>
      <c r="L47" s="66"/>
      <c r="M47" s="66"/>
      <c r="N47" s="66"/>
      <c r="O47" s="66"/>
      <c r="P47" s="66"/>
      <c r="Q47" s="66"/>
    </row>
    <row r="48" spans="2:17" ht="6.6" customHeight="1" thickTop="1" x14ac:dyDescent="0.2">
      <c r="C48" s="86"/>
      <c r="D48" s="86"/>
      <c r="E48" s="86"/>
      <c r="F48" s="86"/>
      <c r="G48" s="86"/>
      <c r="L48" s="86"/>
    </row>
    <row r="49" spans="2:17" ht="14.25" customHeight="1" x14ac:dyDescent="0.2">
      <c r="B49" s="5"/>
      <c r="C49" s="64" t="s">
        <v>41</v>
      </c>
      <c r="G49" s="32" t="s">
        <v>43</v>
      </c>
      <c r="I49" s="631"/>
      <c r="J49" s="632"/>
      <c r="K49" s="632"/>
      <c r="L49" s="632"/>
      <c r="M49" s="632"/>
      <c r="N49" s="632"/>
      <c r="O49" s="632"/>
      <c r="P49" s="632"/>
      <c r="Q49" s="633"/>
    </row>
    <row r="50" spans="2:17" ht="14.25" customHeight="1" x14ac:dyDescent="0.2">
      <c r="C50" s="64"/>
    </row>
    <row r="51" spans="2:17" ht="14.25" customHeight="1" x14ac:dyDescent="0.2">
      <c r="B51" s="5"/>
      <c r="C51" s="64" t="s">
        <v>42</v>
      </c>
      <c r="G51" s="32" t="s">
        <v>34</v>
      </c>
      <c r="I51" s="631"/>
      <c r="J51" s="632"/>
      <c r="K51" s="632"/>
      <c r="L51" s="632"/>
      <c r="M51" s="632"/>
      <c r="N51" s="632"/>
      <c r="O51" s="632"/>
      <c r="P51" s="632"/>
      <c r="Q51" s="633"/>
    </row>
    <row r="52" spans="2:17" ht="14.25" customHeight="1" x14ac:dyDescent="0.2">
      <c r="C52" s="64"/>
    </row>
    <row r="53" spans="2:17" ht="14.25" customHeight="1" x14ac:dyDescent="0.2">
      <c r="B53" s="5"/>
      <c r="C53" s="332" t="s">
        <v>820</v>
      </c>
      <c r="G53" s="32" t="s">
        <v>35</v>
      </c>
      <c r="H53" s="631"/>
      <c r="I53" s="632"/>
      <c r="J53" s="633"/>
      <c r="K53" s="48" t="s">
        <v>36</v>
      </c>
      <c r="M53" s="631"/>
      <c r="N53" s="633"/>
      <c r="P53" s="48" t="s">
        <v>37</v>
      </c>
      <c r="Q53" s="7"/>
    </row>
    <row r="54" spans="2:17" ht="14.25" customHeight="1" x14ac:dyDescent="0.2">
      <c r="B54" s="147"/>
      <c r="C54" s="147"/>
      <c r="D54" s="147"/>
      <c r="E54" s="147"/>
    </row>
    <row r="55" spans="2:17" ht="14.25" customHeight="1" x14ac:dyDescent="0.2">
      <c r="B55" s="5"/>
      <c r="C55" s="64" t="s">
        <v>818</v>
      </c>
      <c r="D55" s="147"/>
      <c r="E55" s="147"/>
      <c r="G55" s="48" t="s">
        <v>55</v>
      </c>
      <c r="H55" s="631"/>
      <c r="I55" s="632"/>
      <c r="J55" s="632"/>
      <c r="K55" s="633"/>
    </row>
    <row r="56" spans="2:17" x14ac:dyDescent="0.2">
      <c r="C56" s="147"/>
      <c r="D56" s="147"/>
      <c r="E56" s="147"/>
    </row>
    <row r="57" spans="2:17" x14ac:dyDescent="0.2">
      <c r="B57" s="679"/>
      <c r="C57" s="680"/>
      <c r="D57" s="680"/>
      <c r="E57" s="681"/>
      <c r="G57" s="32" t="s">
        <v>51</v>
      </c>
      <c r="I57" s="631"/>
      <c r="J57" s="632"/>
      <c r="K57" s="633"/>
      <c r="M57" s="48" t="s">
        <v>53</v>
      </c>
      <c r="N57" s="663"/>
      <c r="O57" s="664"/>
      <c r="P57" s="664"/>
      <c r="Q57" s="665"/>
    </row>
    <row r="59" spans="2:17" x14ac:dyDescent="0.2">
      <c r="G59" s="32" t="s">
        <v>52</v>
      </c>
      <c r="I59" s="666"/>
      <c r="J59" s="667"/>
      <c r="K59" s="668"/>
      <c r="M59" s="46" t="s">
        <v>54</v>
      </c>
      <c r="N59" s="666"/>
      <c r="O59" s="667"/>
      <c r="P59" s="667"/>
      <c r="Q59" s="668"/>
    </row>
    <row r="60" spans="2:17" ht="7.9" customHeight="1" thickBot="1" x14ac:dyDescent="0.25">
      <c r="B60" s="66"/>
      <c r="C60" s="66"/>
      <c r="D60" s="66"/>
      <c r="E60" s="66"/>
      <c r="F60" s="66"/>
      <c r="G60" s="66"/>
      <c r="H60" s="66"/>
      <c r="I60" s="66"/>
      <c r="J60" s="66"/>
      <c r="K60" s="66"/>
      <c r="L60" s="66"/>
      <c r="M60" s="66"/>
      <c r="N60" s="66"/>
      <c r="O60" s="66"/>
      <c r="P60" s="66"/>
      <c r="Q60" s="66"/>
    </row>
    <row r="61" spans="2:17" ht="7.15" customHeight="1" thickTop="1" x14ac:dyDescent="0.2"/>
    <row r="62" spans="2:17" x14ac:dyDescent="0.2">
      <c r="B62" s="64" t="s">
        <v>346</v>
      </c>
      <c r="K62" s="648"/>
      <c r="L62" s="649"/>
      <c r="M62" s="650"/>
      <c r="P62" s="682"/>
      <c r="Q62" s="682"/>
    </row>
    <row r="64" spans="2:17" x14ac:dyDescent="0.2">
      <c r="B64" s="64" t="s">
        <v>56</v>
      </c>
      <c r="K64" s="7"/>
    </row>
    <row r="65" spans="2:17" x14ac:dyDescent="0.2">
      <c r="B65" s="683"/>
      <c r="C65" s="683"/>
      <c r="D65" s="683"/>
      <c r="E65" s="683"/>
      <c r="F65" s="683"/>
      <c r="G65" s="683"/>
      <c r="H65" s="683"/>
      <c r="I65" s="683"/>
      <c r="J65" s="683"/>
      <c r="K65" s="683"/>
      <c r="L65" s="683"/>
      <c r="M65" s="683"/>
      <c r="N65" s="683"/>
      <c r="O65" s="683"/>
      <c r="P65" s="683"/>
      <c r="Q65" s="683"/>
    </row>
    <row r="66" spans="2:17" x14ac:dyDescent="0.2">
      <c r="B66" s="64" t="s">
        <v>57</v>
      </c>
      <c r="P66" s="648"/>
      <c r="Q66" s="650"/>
    </row>
    <row r="67" spans="2:17" x14ac:dyDescent="0.2">
      <c r="B67" s="678"/>
      <c r="C67" s="678"/>
      <c r="D67" s="678"/>
      <c r="E67" s="678"/>
      <c r="F67" s="678"/>
      <c r="G67" s="678"/>
      <c r="H67" s="678"/>
      <c r="I67" s="678"/>
      <c r="J67" s="678"/>
      <c r="K67" s="678"/>
      <c r="L67" s="678"/>
      <c r="M67" s="678"/>
      <c r="N67" s="678"/>
      <c r="O67" s="678"/>
      <c r="P67" s="678"/>
      <c r="Q67" s="678"/>
    </row>
    <row r="68" spans="2:17" x14ac:dyDescent="0.2">
      <c r="B68" s="678" t="s">
        <v>607</v>
      </c>
      <c r="C68" s="678"/>
      <c r="D68" s="678"/>
      <c r="E68" s="678"/>
      <c r="F68" s="678"/>
      <c r="G68" s="678"/>
      <c r="H68" s="678"/>
      <c r="I68" s="678"/>
      <c r="J68" s="678"/>
      <c r="K68" s="678"/>
      <c r="L68" s="678"/>
      <c r="M68" s="678"/>
      <c r="N68" s="678"/>
      <c r="O68" s="678"/>
      <c r="P68" s="678"/>
      <c r="Q68" s="678"/>
    </row>
    <row r="69" spans="2:17" x14ac:dyDescent="0.2">
      <c r="B69" s="669"/>
      <c r="C69" s="670"/>
      <c r="D69" s="670"/>
      <c r="E69" s="670"/>
      <c r="F69" s="670"/>
      <c r="G69" s="670"/>
      <c r="H69" s="670"/>
      <c r="I69" s="670"/>
      <c r="J69" s="670"/>
      <c r="K69" s="670"/>
      <c r="L69" s="670"/>
      <c r="M69" s="670"/>
      <c r="N69" s="670"/>
      <c r="O69" s="670"/>
      <c r="P69" s="670"/>
      <c r="Q69" s="671"/>
    </row>
    <row r="70" spans="2:17" x14ac:dyDescent="0.2">
      <c r="B70" s="672"/>
      <c r="C70" s="673"/>
      <c r="D70" s="673"/>
      <c r="E70" s="673"/>
      <c r="F70" s="673"/>
      <c r="G70" s="673"/>
      <c r="H70" s="673"/>
      <c r="I70" s="673"/>
      <c r="J70" s="673"/>
      <c r="K70" s="673"/>
      <c r="L70" s="673"/>
      <c r="M70" s="673"/>
      <c r="N70" s="673"/>
      <c r="O70" s="673"/>
      <c r="P70" s="673"/>
      <c r="Q70" s="674"/>
    </row>
    <row r="71" spans="2:17" x14ac:dyDescent="0.2">
      <c r="B71" s="672"/>
      <c r="C71" s="673"/>
      <c r="D71" s="673"/>
      <c r="E71" s="673"/>
      <c r="F71" s="673"/>
      <c r="G71" s="673"/>
      <c r="H71" s="673"/>
      <c r="I71" s="673"/>
      <c r="J71" s="673"/>
      <c r="K71" s="673"/>
      <c r="L71" s="673"/>
      <c r="M71" s="673"/>
      <c r="N71" s="673"/>
      <c r="O71" s="673"/>
      <c r="P71" s="673"/>
      <c r="Q71" s="674"/>
    </row>
    <row r="72" spans="2:17" x14ac:dyDescent="0.2">
      <c r="B72" s="672"/>
      <c r="C72" s="673"/>
      <c r="D72" s="673"/>
      <c r="E72" s="673"/>
      <c r="F72" s="673"/>
      <c r="G72" s="673"/>
      <c r="H72" s="673"/>
      <c r="I72" s="673"/>
      <c r="J72" s="673"/>
      <c r="K72" s="673"/>
      <c r="L72" s="673"/>
      <c r="M72" s="673"/>
      <c r="N72" s="673"/>
      <c r="O72" s="673"/>
      <c r="P72" s="673"/>
      <c r="Q72" s="674"/>
    </row>
    <row r="73" spans="2:17" x14ac:dyDescent="0.2">
      <c r="B73" s="675"/>
      <c r="C73" s="676"/>
      <c r="D73" s="676"/>
      <c r="E73" s="676"/>
      <c r="F73" s="676"/>
      <c r="G73" s="676"/>
      <c r="H73" s="676"/>
      <c r="I73" s="676"/>
      <c r="J73" s="676"/>
      <c r="K73" s="676"/>
      <c r="L73" s="676"/>
      <c r="M73" s="676"/>
      <c r="N73" s="676"/>
      <c r="O73" s="676"/>
      <c r="P73" s="676"/>
      <c r="Q73" s="677"/>
    </row>
    <row r="74" spans="2:17" ht="7.9" customHeight="1" x14ac:dyDescent="0.2">
      <c r="B74" s="86"/>
      <c r="C74" s="86"/>
      <c r="D74" s="86"/>
      <c r="E74" s="86"/>
      <c r="F74" s="86"/>
      <c r="G74" s="86"/>
      <c r="H74" s="86"/>
      <c r="I74" s="86"/>
      <c r="J74" s="86"/>
      <c r="K74" s="86"/>
      <c r="L74" s="86"/>
      <c r="M74" s="86"/>
      <c r="N74" s="86"/>
      <c r="O74" s="86"/>
    </row>
    <row r="75" spans="2:17" ht="13.5" thickBot="1" x14ac:dyDescent="0.25">
      <c r="B75" s="96"/>
      <c r="C75" s="96"/>
      <c r="D75" s="96"/>
      <c r="E75" s="96"/>
      <c r="F75" s="96"/>
      <c r="G75" s="96"/>
      <c r="H75" s="96"/>
      <c r="I75" s="96"/>
      <c r="J75" s="96"/>
      <c r="K75" s="96"/>
      <c r="L75" s="96"/>
      <c r="M75" s="96"/>
      <c r="N75" s="96"/>
      <c r="O75" s="96"/>
      <c r="P75" s="96"/>
      <c r="Q75" s="96"/>
    </row>
    <row r="76" spans="2:17" ht="13.5" thickTop="1" x14ac:dyDescent="0.2">
      <c r="B76" s="605" t="str">
        <f>Guide!$C$29</f>
        <v>For year: 2022</v>
      </c>
      <c r="C76" s="592"/>
      <c r="Q76" s="32" t="s">
        <v>95</v>
      </c>
    </row>
  </sheetData>
  <sheetProtection algorithmName="SHA-512" hashValue="IktiIZ59bitlrYOKJfSaLTTCNmef8TchIfDJ9pzSOAqsBO8yRNsNN5M25tBKxblTYEIpVnqT6qOX1S79IgisiA==" saltValue="y04V4Y6IomzysGxMbGZeew==" spinCount="100000" sheet="1" objects="1" scenarios="1"/>
  <mergeCells count="41">
    <mergeCell ref="K62:M62"/>
    <mergeCell ref="N57:Q57"/>
    <mergeCell ref="I59:K59"/>
    <mergeCell ref="I57:K57"/>
    <mergeCell ref="B69:Q73"/>
    <mergeCell ref="N59:Q59"/>
    <mergeCell ref="B68:Q68"/>
    <mergeCell ref="B57:E57"/>
    <mergeCell ref="B67:Q67"/>
    <mergeCell ref="P66:Q66"/>
    <mergeCell ref="P62:Q62"/>
    <mergeCell ref="B65:Q65"/>
    <mergeCell ref="D42:I42"/>
    <mergeCell ref="D44:I44"/>
    <mergeCell ref="H55:K55"/>
    <mergeCell ref="I51:Q51"/>
    <mergeCell ref="N46:Q46"/>
    <mergeCell ref="I49:Q49"/>
    <mergeCell ref="H53:J53"/>
    <mergeCell ref="M53:N53"/>
    <mergeCell ref="H46:I46"/>
    <mergeCell ref="M40:N40"/>
    <mergeCell ref="G35:H35"/>
    <mergeCell ref="C12:E12"/>
    <mergeCell ref="K14:Q14"/>
    <mergeCell ref="J35:M35"/>
    <mergeCell ref="C18:D18"/>
    <mergeCell ref="C16:D16"/>
    <mergeCell ref="D40:I40"/>
    <mergeCell ref="N35:Q35"/>
    <mergeCell ref="N31:Q31"/>
    <mergeCell ref="N33:Q33"/>
    <mergeCell ref="I33:M33"/>
    <mergeCell ref="C14:E14"/>
    <mergeCell ref="C10:D10"/>
    <mergeCell ref="G4:I4"/>
    <mergeCell ref="B1:Q1"/>
    <mergeCell ref="B2:Q2"/>
    <mergeCell ref="J4:N4"/>
    <mergeCell ref="G6:I6"/>
    <mergeCell ref="J6:N6"/>
  </mergeCells>
  <phoneticPr fontId="4" type="noConversion"/>
  <dataValidations count="1">
    <dataValidation type="list" allowBlank="1" showInputMessage="1" showErrorMessage="1" sqref="Q40" xr:uid="{00000000-0002-0000-0100-000000000000}">
      <formula1>"A,B,C"</formula1>
    </dataValidation>
  </dataValidations>
  <printOptions horizontalCentered="1"/>
  <pageMargins left="0.51" right="0.51" top="0.7" bottom="0.35" header="0.5" footer="0.24"/>
  <pageSetup scale="74" orientation="portrait"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Tables!$F$3:$F$4</xm:f>
          </x14:formula1>
          <xm:sqref>G35</xm:sqref>
        </x14:dataValidation>
        <x14:dataValidation type="list" allowBlank="1" showInputMessage="1" showErrorMessage="1" xr:uid="{00000000-0002-0000-0100-000002000000}">
          <x14:formula1>
            <xm:f>Tables!$D$2:$D$3</xm:f>
          </x14:formula1>
          <xm:sqref>G31</xm:sqref>
        </x14:dataValidation>
        <x14:dataValidation type="list" allowBlank="1" showInputMessage="1" showErrorMessage="1" xr:uid="{79518A64-A0B3-4A2A-BD6A-33C2CC8BFEA0}">
          <x14:formula1>
            <xm:f>Tables!$F$7:$F$9</xm:f>
          </x14:formula1>
          <xm:sqref>J6:N6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pageSetUpPr fitToPage="1"/>
  </sheetPr>
  <dimension ref="B1:T76"/>
  <sheetViews>
    <sheetView workbookViewId="0"/>
  </sheetViews>
  <sheetFormatPr defaultColWidth="9" defaultRowHeight="12.75" x14ac:dyDescent="0.2"/>
  <cols>
    <col min="1" max="1" width="1.7109375" style="32" customWidth="1"/>
    <col min="2" max="4" width="9" style="32"/>
    <col min="5" max="5" width="18.28515625" style="32" customWidth="1"/>
    <col min="6" max="13" width="9" style="32"/>
    <col min="14" max="14" width="3.7109375" style="32" customWidth="1"/>
    <col min="15" max="15" width="1.7109375" style="32" customWidth="1"/>
    <col min="16" max="16384" width="9" style="32"/>
  </cols>
  <sheetData>
    <row r="1" spans="2:20" x14ac:dyDescent="0.2">
      <c r="B1" s="35">
        <f>'1'!J4</f>
        <v>0</v>
      </c>
      <c r="M1" s="872">
        <f>'1'!Q4</f>
        <v>0</v>
      </c>
      <c r="N1" s="724"/>
    </row>
    <row r="2" spans="2:20" ht="15.75" x14ac:dyDescent="0.25">
      <c r="B2" s="49" t="s">
        <v>758</v>
      </c>
      <c r="C2" s="43"/>
      <c r="D2" s="43"/>
      <c r="E2" s="43"/>
      <c r="F2" s="43"/>
      <c r="G2" s="43"/>
      <c r="H2" s="43"/>
      <c r="I2" s="43"/>
      <c r="J2" s="43"/>
      <c r="K2" s="43"/>
      <c r="L2" s="43"/>
      <c r="M2" s="43"/>
      <c r="N2" s="43"/>
      <c r="O2" s="150"/>
      <c r="R2" s="151"/>
      <c r="S2" s="150"/>
    </row>
    <row r="4" spans="2:20" x14ac:dyDescent="0.2">
      <c r="C4" s="5"/>
      <c r="D4" s="32" t="s">
        <v>600</v>
      </c>
      <c r="F4" s="44" t="s">
        <v>11</v>
      </c>
      <c r="G4" s="51"/>
      <c r="I4" s="50" t="s">
        <v>662</v>
      </c>
      <c r="L4" s="923" t="e">
        <f>IF('1'!M40:N40="","",'1'!M40:N40)</f>
        <v>#VALUE!</v>
      </c>
      <c r="M4" s="924"/>
      <c r="T4" s="46"/>
    </row>
    <row r="5" spans="2:20" x14ac:dyDescent="0.2">
      <c r="L5" s="45"/>
      <c r="M5" s="45"/>
      <c r="S5" s="35"/>
      <c r="T5" s="46"/>
    </row>
    <row r="6" spans="2:20" x14ac:dyDescent="0.2">
      <c r="C6" s="5"/>
      <c r="D6" s="32" t="s">
        <v>423</v>
      </c>
      <c r="F6" s="44" t="s">
        <v>11</v>
      </c>
      <c r="G6" s="51"/>
      <c r="L6" s="46"/>
      <c r="M6" s="47"/>
      <c r="T6" s="46"/>
    </row>
    <row r="7" spans="2:20" x14ac:dyDescent="0.2">
      <c r="F7" s="48"/>
      <c r="G7" s="47"/>
      <c r="L7" s="46"/>
      <c r="M7" s="36"/>
    </row>
    <row r="8" spans="2:20" x14ac:dyDescent="0.2">
      <c r="C8" s="5"/>
      <c r="D8" s="32" t="s">
        <v>628</v>
      </c>
      <c r="F8" s="44" t="s">
        <v>11</v>
      </c>
      <c r="G8" s="51"/>
      <c r="H8" s="54" t="s">
        <v>629</v>
      </c>
      <c r="J8" s="48"/>
      <c r="K8" s="36"/>
      <c r="L8" s="46"/>
      <c r="M8" s="36"/>
    </row>
    <row r="9" spans="2:20" x14ac:dyDescent="0.2">
      <c r="J9" s="48"/>
      <c r="K9" s="36"/>
      <c r="L9" s="46"/>
      <c r="M9" s="36"/>
    </row>
    <row r="10" spans="2:20" x14ac:dyDescent="0.2">
      <c r="F10" s="44" t="s">
        <v>670</v>
      </c>
      <c r="G10" s="51"/>
    </row>
    <row r="11" spans="2:20" x14ac:dyDescent="0.2">
      <c r="B11" s="50"/>
      <c r="N11" s="55"/>
      <c r="O11" s="55"/>
    </row>
    <row r="12" spans="2:20" x14ac:dyDescent="0.2">
      <c r="B12" s="56" t="s">
        <v>671</v>
      </c>
      <c r="C12" s="57"/>
      <c r="D12" s="57"/>
      <c r="E12" s="57"/>
      <c r="F12" s="57"/>
      <c r="N12" s="55"/>
      <c r="O12" s="55"/>
    </row>
    <row r="13" spans="2:20" x14ac:dyDescent="0.2">
      <c r="B13" s="58" t="s">
        <v>630</v>
      </c>
      <c r="C13" s="52" t="s">
        <v>781</v>
      </c>
      <c r="I13" s="70"/>
    </row>
    <row r="14" spans="2:20" x14ac:dyDescent="0.2">
      <c r="B14" s="57"/>
      <c r="C14" s="59" t="s">
        <v>631</v>
      </c>
      <c r="D14" s="57"/>
      <c r="E14" s="57"/>
      <c r="F14" s="57"/>
      <c r="J14" s="60" t="s">
        <v>632</v>
      </c>
      <c r="K14" s="61">
        <v>0.3</v>
      </c>
      <c r="L14" s="61">
        <v>0.5</v>
      </c>
      <c r="M14" s="61">
        <v>0.6</v>
      </c>
      <c r="N14" s="55"/>
      <c r="O14" s="55"/>
    </row>
    <row r="15" spans="2:20" x14ac:dyDescent="0.2">
      <c r="B15" s="57"/>
      <c r="D15" s="59"/>
      <c r="E15" s="59"/>
      <c r="F15" s="59"/>
      <c r="G15" s="59"/>
      <c r="H15" s="59"/>
      <c r="J15" s="60">
        <v>0</v>
      </c>
      <c r="K15" s="78"/>
      <c r="L15" s="78"/>
      <c r="M15" s="78"/>
      <c r="N15" s="55"/>
      <c r="O15" s="55"/>
    </row>
    <row r="16" spans="2:20" x14ac:dyDescent="0.2">
      <c r="F16" s="44" t="s">
        <v>663</v>
      </c>
      <c r="G16" s="51"/>
      <c r="H16" s="62"/>
      <c r="J16" s="60">
        <v>1</v>
      </c>
      <c r="K16" s="78"/>
      <c r="L16" s="78"/>
      <c r="M16" s="78"/>
      <c r="N16" s="55"/>
      <c r="O16" s="55"/>
    </row>
    <row r="17" spans="2:15" x14ac:dyDescent="0.2">
      <c r="J17" s="60">
        <v>2</v>
      </c>
      <c r="K17" s="78"/>
      <c r="L17" s="78"/>
      <c r="M17" s="78"/>
      <c r="N17" s="55"/>
      <c r="O17" s="55"/>
    </row>
    <row r="18" spans="2:15" x14ac:dyDescent="0.2">
      <c r="B18" s="50" t="s">
        <v>633</v>
      </c>
      <c r="J18" s="60">
        <v>3</v>
      </c>
      <c r="K18" s="78"/>
      <c r="L18" s="78"/>
      <c r="M18" s="78"/>
    </row>
    <row r="19" spans="2:15" x14ac:dyDescent="0.2">
      <c r="J19" s="60">
        <v>4</v>
      </c>
      <c r="K19" s="78"/>
      <c r="L19" s="78"/>
      <c r="M19" s="78"/>
    </row>
    <row r="20" spans="2:15" x14ac:dyDescent="0.2">
      <c r="J20" s="60"/>
      <c r="K20" s="63"/>
      <c r="L20" s="63"/>
    </row>
    <row r="21" spans="2:15" x14ac:dyDescent="0.2">
      <c r="B21" s="35" t="s">
        <v>661</v>
      </c>
      <c r="J21" s="60" t="s">
        <v>632</v>
      </c>
      <c r="K21" s="61">
        <v>0.3</v>
      </c>
      <c r="L21" s="61">
        <v>0.5</v>
      </c>
      <c r="M21" s="61">
        <v>0.6</v>
      </c>
    </row>
    <row r="22" spans="2:15" x14ac:dyDescent="0.2">
      <c r="C22" s="50" t="s">
        <v>634</v>
      </c>
      <c r="G22" s="51"/>
      <c r="J22" s="60">
        <v>0</v>
      </c>
      <c r="K22" s="78"/>
      <c r="L22" s="78"/>
      <c r="M22" s="78"/>
    </row>
    <row r="23" spans="2:15" x14ac:dyDescent="0.2">
      <c r="C23" s="35" t="s">
        <v>123</v>
      </c>
      <c r="G23" s="47"/>
      <c r="J23" s="60">
        <v>1</v>
      </c>
      <c r="K23" s="78"/>
      <c r="L23" s="78"/>
      <c r="M23" s="78"/>
    </row>
    <row r="24" spans="2:15" x14ac:dyDescent="0.2">
      <c r="C24" s="50" t="s">
        <v>635</v>
      </c>
      <c r="F24" s="48"/>
      <c r="G24" s="51"/>
      <c r="J24" s="60">
        <v>2</v>
      </c>
      <c r="K24" s="78"/>
      <c r="L24" s="78"/>
      <c r="M24" s="78"/>
    </row>
    <row r="25" spans="2:15" x14ac:dyDescent="0.2">
      <c r="C25" s="50"/>
      <c r="F25" s="48"/>
      <c r="G25" s="36"/>
      <c r="J25" s="60">
        <v>3</v>
      </c>
      <c r="K25" s="78"/>
      <c r="L25" s="78"/>
      <c r="M25" s="78"/>
    </row>
    <row r="26" spans="2:15" x14ac:dyDescent="0.2">
      <c r="B26" s="65"/>
      <c r="C26" s="65"/>
      <c r="D26" s="65"/>
      <c r="E26" s="65"/>
      <c r="F26" s="65"/>
      <c r="G26" s="65"/>
      <c r="H26" s="65"/>
      <c r="I26" s="65"/>
      <c r="J26" s="60">
        <v>4</v>
      </c>
      <c r="K26" s="78"/>
      <c r="L26" s="78"/>
      <c r="M26" s="78"/>
    </row>
    <row r="28" spans="2:15" x14ac:dyDescent="0.2">
      <c r="B28" s="50" t="s">
        <v>656</v>
      </c>
      <c r="C28" s="65"/>
      <c r="D28" s="65"/>
      <c r="E28" s="65"/>
      <c r="F28" s="65"/>
      <c r="G28" s="65"/>
      <c r="H28" s="65"/>
      <c r="I28" s="65"/>
      <c r="J28" s="60"/>
      <c r="K28" s="63"/>
      <c r="L28" s="63"/>
      <c r="M28" s="64"/>
    </row>
    <row r="29" spans="2:15" x14ac:dyDescent="0.2">
      <c r="B29" s="50" t="s">
        <v>657</v>
      </c>
      <c r="C29" s="65"/>
      <c r="D29" s="65"/>
      <c r="E29" s="65"/>
      <c r="F29" s="65"/>
      <c r="G29" s="65"/>
      <c r="H29" s="65"/>
      <c r="I29" s="65"/>
      <c r="J29" s="48" t="s">
        <v>96</v>
      </c>
      <c r="K29" s="5"/>
      <c r="L29" s="48" t="s">
        <v>97</v>
      </c>
      <c r="M29" s="5"/>
    </row>
    <row r="30" spans="2:15" ht="13.5" thickBot="1" x14ac:dyDescent="0.25">
      <c r="B30" s="66"/>
      <c r="C30" s="66"/>
      <c r="D30" s="66"/>
      <c r="E30" s="66"/>
      <c r="F30" s="67"/>
      <c r="G30" s="68"/>
      <c r="H30" s="68"/>
      <c r="I30" s="66"/>
      <c r="J30" s="66"/>
      <c r="K30" s="66"/>
      <c r="L30" s="66"/>
      <c r="M30" s="66"/>
      <c r="N30" s="66"/>
    </row>
    <row r="31" spans="2:15" ht="13.5" thickTop="1" x14ac:dyDescent="0.2"/>
    <row r="32" spans="2:15" x14ac:dyDescent="0.2">
      <c r="B32" s="50" t="s">
        <v>636</v>
      </c>
      <c r="J32" s="48" t="s">
        <v>96</v>
      </c>
      <c r="K32" s="5"/>
      <c r="L32" s="48" t="s">
        <v>97</v>
      </c>
      <c r="M32" s="5"/>
    </row>
    <row r="33" spans="2:14" x14ac:dyDescent="0.2">
      <c r="B33" s="69" t="s">
        <v>637</v>
      </c>
      <c r="F33" s="52" t="s">
        <v>638</v>
      </c>
    </row>
    <row r="35" spans="2:14" x14ac:dyDescent="0.2">
      <c r="B35" s="922" t="s">
        <v>674</v>
      </c>
      <c r="C35" s="922"/>
      <c r="D35" s="922"/>
      <c r="E35" s="922"/>
      <c r="F35" s="922"/>
      <c r="G35" s="922"/>
      <c r="H35" s="922"/>
      <c r="I35" s="922"/>
      <c r="J35" s="922"/>
      <c r="K35" s="922"/>
      <c r="L35" s="922"/>
      <c r="M35" s="922"/>
      <c r="N35" s="71"/>
    </row>
    <row r="36" spans="2:14" x14ac:dyDescent="0.2">
      <c r="B36" s="922"/>
      <c r="C36" s="922"/>
      <c r="D36" s="922"/>
      <c r="E36" s="922"/>
      <c r="F36" s="922"/>
      <c r="G36" s="922"/>
      <c r="H36" s="922"/>
      <c r="I36" s="922"/>
      <c r="J36" s="922"/>
      <c r="K36" s="922"/>
      <c r="L36" s="922"/>
      <c r="M36" s="922"/>
      <c r="N36" s="71"/>
    </row>
    <row r="37" spans="2:14" x14ac:dyDescent="0.2">
      <c r="B37" s="922"/>
      <c r="C37" s="922"/>
      <c r="D37" s="922"/>
      <c r="E37" s="922"/>
      <c r="F37" s="922"/>
      <c r="G37" s="922"/>
      <c r="H37" s="922"/>
      <c r="I37" s="922"/>
      <c r="J37" s="922"/>
      <c r="K37" s="922"/>
      <c r="L37" s="922"/>
      <c r="M37" s="922"/>
      <c r="N37" s="71"/>
    </row>
    <row r="38" spans="2:14" x14ac:dyDescent="0.2">
      <c r="B38" s="922"/>
      <c r="C38" s="922"/>
      <c r="D38" s="922"/>
      <c r="E38" s="922"/>
      <c r="F38" s="922"/>
      <c r="G38" s="922"/>
      <c r="H38" s="922"/>
      <c r="I38" s="922"/>
      <c r="J38" s="922"/>
      <c r="K38" s="922"/>
      <c r="L38" s="922"/>
      <c r="M38" s="922"/>
      <c r="N38" s="72"/>
    </row>
    <row r="39" spans="2:14" x14ac:dyDescent="0.2">
      <c r="B39" s="70"/>
      <c r="C39" s="70"/>
      <c r="D39" s="70"/>
      <c r="E39" s="70"/>
      <c r="F39" s="70"/>
      <c r="G39" s="70"/>
      <c r="H39" s="70"/>
      <c r="I39" s="70"/>
      <c r="J39" s="70"/>
      <c r="K39" s="70"/>
      <c r="L39" s="70"/>
      <c r="M39" s="70"/>
      <c r="N39" s="72"/>
    </row>
    <row r="40" spans="2:14" x14ac:dyDescent="0.2">
      <c r="B40" s="50" t="s">
        <v>672</v>
      </c>
      <c r="C40" s="70"/>
      <c r="D40" s="70"/>
      <c r="E40" s="70"/>
      <c r="F40" s="70"/>
      <c r="G40" s="70"/>
      <c r="H40" s="70"/>
      <c r="I40" s="70"/>
      <c r="J40" s="70"/>
      <c r="K40" s="70"/>
      <c r="L40" s="70"/>
      <c r="M40" s="70"/>
      <c r="N40" s="72"/>
    </row>
    <row r="41" spans="2:14" x14ac:dyDescent="0.2">
      <c r="B41" s="58" t="s">
        <v>630</v>
      </c>
      <c r="C41" s="52" t="s">
        <v>781</v>
      </c>
      <c r="I41" s="70"/>
    </row>
    <row r="42" spans="2:14" x14ac:dyDescent="0.2">
      <c r="B42" s="57"/>
      <c r="C42" s="59" t="s">
        <v>631</v>
      </c>
      <c r="D42" s="57"/>
      <c r="E42" s="57"/>
      <c r="F42" s="57"/>
      <c r="I42" s="70"/>
      <c r="J42" s="60" t="s">
        <v>632</v>
      </c>
      <c r="K42" s="61">
        <v>0.3</v>
      </c>
      <c r="L42" s="61">
        <v>0.5</v>
      </c>
      <c r="M42" s="61">
        <v>0.6</v>
      </c>
      <c r="N42" s="72"/>
    </row>
    <row r="43" spans="2:14" x14ac:dyDescent="0.2">
      <c r="B43" s="70"/>
      <c r="C43" s="70"/>
      <c r="D43" s="70"/>
      <c r="E43" s="70"/>
      <c r="F43" s="70"/>
      <c r="G43" s="70"/>
      <c r="H43" s="70"/>
      <c r="I43" s="70"/>
      <c r="J43" s="60">
        <v>0</v>
      </c>
      <c r="K43" s="78"/>
      <c r="L43" s="78"/>
      <c r="M43" s="78"/>
      <c r="N43" s="72"/>
    </row>
    <row r="44" spans="2:14" x14ac:dyDescent="0.2">
      <c r="C44" s="70"/>
      <c r="D44" s="70"/>
      <c r="E44" s="70"/>
      <c r="F44" s="44" t="s">
        <v>664</v>
      </c>
      <c r="G44" s="51"/>
      <c r="I44" s="70"/>
      <c r="J44" s="60">
        <v>1</v>
      </c>
      <c r="K44" s="78"/>
      <c r="L44" s="78"/>
      <c r="M44" s="78"/>
      <c r="N44" s="72"/>
    </row>
    <row r="45" spans="2:14" x14ac:dyDescent="0.2">
      <c r="B45" s="72"/>
      <c r="C45" s="72"/>
      <c r="D45" s="72"/>
      <c r="E45" s="72"/>
      <c r="F45" s="72"/>
      <c r="G45" s="72"/>
      <c r="H45" s="72"/>
      <c r="I45" s="57"/>
      <c r="J45" s="60">
        <v>2</v>
      </c>
      <c r="K45" s="78"/>
      <c r="L45" s="78"/>
      <c r="M45" s="78"/>
      <c r="N45" s="72"/>
    </row>
    <row r="46" spans="2:14" x14ac:dyDescent="0.2">
      <c r="B46" s="50"/>
      <c r="I46" s="57"/>
      <c r="J46" s="60">
        <v>3</v>
      </c>
      <c r="K46" s="78"/>
      <c r="L46" s="78"/>
      <c r="M46" s="78"/>
      <c r="N46" s="72"/>
    </row>
    <row r="47" spans="2:14" x14ac:dyDescent="0.2">
      <c r="I47" s="57"/>
      <c r="J47" s="60">
        <v>4</v>
      </c>
      <c r="K47" s="78"/>
      <c r="L47" s="78"/>
      <c r="M47" s="78"/>
      <c r="N47" s="72"/>
    </row>
    <row r="48" spans="2:14" x14ac:dyDescent="0.2">
      <c r="B48" s="72"/>
      <c r="C48" s="72"/>
      <c r="D48" s="72"/>
      <c r="E48" s="72"/>
      <c r="I48" s="57"/>
      <c r="J48" s="57"/>
      <c r="K48" s="57"/>
      <c r="L48" s="57"/>
      <c r="M48" s="57"/>
      <c r="N48" s="72"/>
    </row>
    <row r="49" spans="2:14" x14ac:dyDescent="0.2">
      <c r="K49" s="73" t="s">
        <v>639</v>
      </c>
      <c r="M49" s="73" t="s">
        <v>640</v>
      </c>
    </row>
    <row r="50" spans="2:14" x14ac:dyDescent="0.2">
      <c r="B50" s="50" t="s">
        <v>658</v>
      </c>
      <c r="K50" s="5"/>
      <c r="M50" s="5"/>
    </row>
    <row r="51" spans="2:14" ht="13.5" thickBot="1" x14ac:dyDescent="0.25">
      <c r="B51" s="74"/>
      <c r="C51" s="66"/>
      <c r="D51" s="66"/>
      <c r="E51" s="66"/>
      <c r="F51" s="66"/>
      <c r="G51" s="66"/>
      <c r="H51" s="66"/>
      <c r="I51" s="66"/>
      <c r="J51" s="66"/>
      <c r="K51" s="75"/>
      <c r="L51" s="66"/>
      <c r="M51" s="75"/>
      <c r="N51" s="66"/>
    </row>
    <row r="52" spans="2:14" ht="13.5" thickTop="1" x14ac:dyDescent="0.2"/>
    <row r="53" spans="2:14" x14ac:dyDescent="0.2">
      <c r="B53" s="50" t="s">
        <v>641</v>
      </c>
      <c r="J53" s="48" t="s">
        <v>96</v>
      </c>
      <c r="K53" s="5"/>
      <c r="L53" s="48" t="s">
        <v>97</v>
      </c>
      <c r="M53" s="5"/>
    </row>
    <row r="55" spans="2:14" x14ac:dyDescent="0.2">
      <c r="B55" s="50" t="s">
        <v>665</v>
      </c>
      <c r="G55" s="53"/>
    </row>
    <row r="57" spans="2:14" x14ac:dyDescent="0.2">
      <c r="B57" s="50" t="s">
        <v>659</v>
      </c>
      <c r="J57" s="48" t="s">
        <v>96</v>
      </c>
      <c r="K57" s="5"/>
      <c r="L57" s="48" t="s">
        <v>97</v>
      </c>
      <c r="M57" s="5"/>
    </row>
    <row r="59" spans="2:14" x14ac:dyDescent="0.2">
      <c r="F59" s="76" t="s">
        <v>642</v>
      </c>
      <c r="G59" s="76" t="s">
        <v>643</v>
      </c>
      <c r="H59" s="76" t="s">
        <v>644</v>
      </c>
      <c r="I59" s="76" t="s">
        <v>645</v>
      </c>
      <c r="J59" s="76" t="s">
        <v>213</v>
      </c>
    </row>
    <row r="60" spans="2:14" x14ac:dyDescent="0.2">
      <c r="E60" s="44" t="s">
        <v>660</v>
      </c>
      <c r="F60" s="53"/>
      <c r="G60" s="53"/>
      <c r="H60" s="53"/>
      <c r="I60" s="53"/>
      <c r="J60" s="41">
        <f>SUM(F60:I60)</f>
        <v>0</v>
      </c>
    </row>
    <row r="61" spans="2:14" x14ac:dyDescent="0.2">
      <c r="E61" s="44" t="s">
        <v>210</v>
      </c>
      <c r="F61" s="77" t="e">
        <f>F60/J60</f>
        <v>#DIV/0!</v>
      </c>
      <c r="G61" s="77" t="e">
        <f>G60/J60</f>
        <v>#DIV/0!</v>
      </c>
      <c r="H61" s="77" t="e">
        <f>H60/J60</f>
        <v>#DIV/0!</v>
      </c>
      <c r="I61" s="77" t="e">
        <f>I60/J60</f>
        <v>#DIV/0!</v>
      </c>
    </row>
    <row r="63" spans="2:14" x14ac:dyDescent="0.2">
      <c r="E63" s="44" t="s">
        <v>666</v>
      </c>
      <c r="F63" s="42" t="e">
        <f>F61*G55</f>
        <v>#DIV/0!</v>
      </c>
      <c r="G63" s="42" t="e">
        <f>G61*G55</f>
        <v>#DIV/0!</v>
      </c>
      <c r="H63" s="42" t="e">
        <f>H61*G55</f>
        <v>#DIV/0!</v>
      </c>
      <c r="I63" s="42" t="e">
        <f>I61*G55</f>
        <v>#DIV/0!</v>
      </c>
      <c r="J63" s="76" t="s">
        <v>213</v>
      </c>
    </row>
    <row r="64" spans="2:14" x14ac:dyDescent="0.2">
      <c r="E64" s="44" t="s">
        <v>667</v>
      </c>
      <c r="F64" s="53"/>
      <c r="G64" s="53"/>
      <c r="H64" s="53"/>
      <c r="I64" s="53"/>
      <c r="J64" s="41">
        <f>SUM(F64:I64)</f>
        <v>0</v>
      </c>
    </row>
    <row r="66" spans="2:13" x14ac:dyDescent="0.2">
      <c r="B66" s="50" t="s">
        <v>668</v>
      </c>
      <c r="C66" s="70"/>
      <c r="D66" s="70"/>
      <c r="E66" s="70"/>
      <c r="F66" s="70"/>
      <c r="G66" s="70"/>
      <c r="H66" s="70"/>
      <c r="I66" s="70"/>
    </row>
    <row r="67" spans="2:13" x14ac:dyDescent="0.2">
      <c r="B67" s="58" t="s">
        <v>630</v>
      </c>
      <c r="C67" s="52" t="s">
        <v>781</v>
      </c>
      <c r="I67" s="70"/>
    </row>
    <row r="68" spans="2:13" x14ac:dyDescent="0.2">
      <c r="B68" s="57"/>
      <c r="C68" s="59" t="s">
        <v>631</v>
      </c>
      <c r="D68" s="57"/>
      <c r="E68" s="57"/>
      <c r="F68" s="57"/>
      <c r="I68" s="70"/>
      <c r="J68" s="60" t="s">
        <v>632</v>
      </c>
      <c r="K68" s="61">
        <v>0.3</v>
      </c>
      <c r="L68" s="61">
        <v>0.5</v>
      </c>
      <c r="M68" s="61">
        <v>0.6</v>
      </c>
    </row>
    <row r="69" spans="2:13" x14ac:dyDescent="0.2">
      <c r="J69" s="60">
        <v>0</v>
      </c>
      <c r="K69" s="78"/>
      <c r="L69" s="78"/>
      <c r="M69" s="78"/>
    </row>
    <row r="70" spans="2:13" x14ac:dyDescent="0.2">
      <c r="F70" s="44" t="s">
        <v>669</v>
      </c>
      <c r="G70" s="51"/>
      <c r="I70" s="57"/>
      <c r="J70" s="60">
        <v>1</v>
      </c>
      <c r="K70" s="78"/>
      <c r="L70" s="78"/>
      <c r="M70" s="78"/>
    </row>
    <row r="71" spans="2:13" x14ac:dyDescent="0.2">
      <c r="B71" s="50"/>
      <c r="I71" s="57"/>
      <c r="J71" s="60">
        <v>2</v>
      </c>
      <c r="K71" s="78"/>
      <c r="L71" s="78"/>
      <c r="M71" s="78"/>
    </row>
    <row r="72" spans="2:13" x14ac:dyDescent="0.2">
      <c r="I72" s="57"/>
      <c r="J72" s="60">
        <v>3</v>
      </c>
      <c r="K72" s="78"/>
      <c r="L72" s="78"/>
      <c r="M72" s="78"/>
    </row>
    <row r="73" spans="2:13" x14ac:dyDescent="0.2">
      <c r="B73" s="72"/>
      <c r="C73" s="72"/>
      <c r="D73" s="72"/>
      <c r="E73" s="72"/>
      <c r="I73" s="57"/>
      <c r="J73" s="60">
        <v>4</v>
      </c>
      <c r="K73" s="78"/>
      <c r="L73" s="78"/>
      <c r="M73" s="78"/>
    </row>
    <row r="74" spans="2:13" x14ac:dyDescent="0.2">
      <c r="B74" s="922" t="s">
        <v>673</v>
      </c>
      <c r="C74" s="922"/>
      <c r="D74" s="922"/>
      <c r="E74" s="922"/>
      <c r="F74" s="922"/>
      <c r="G74" s="922"/>
      <c r="H74" s="922"/>
      <c r="I74" s="922"/>
      <c r="J74" s="922"/>
      <c r="K74" s="922"/>
      <c r="L74" s="922"/>
      <c r="M74" s="922"/>
    </row>
    <row r="75" spans="2:13" x14ac:dyDescent="0.2">
      <c r="B75" s="922"/>
      <c r="C75" s="922"/>
      <c r="D75" s="922"/>
      <c r="E75" s="922"/>
      <c r="F75" s="922"/>
      <c r="G75" s="922"/>
      <c r="H75" s="922"/>
      <c r="I75" s="922"/>
      <c r="J75" s="922"/>
      <c r="K75" s="922"/>
      <c r="L75" s="922"/>
      <c r="M75" s="922"/>
    </row>
    <row r="76" spans="2:13" x14ac:dyDescent="0.2">
      <c r="B76" s="922"/>
      <c r="C76" s="922"/>
      <c r="D76" s="922"/>
      <c r="E76" s="922"/>
      <c r="F76" s="922"/>
      <c r="G76" s="922"/>
      <c r="H76" s="922"/>
      <c r="I76" s="922"/>
      <c r="J76" s="922"/>
      <c r="K76" s="922"/>
      <c r="L76" s="922"/>
      <c r="M76" s="922"/>
    </row>
  </sheetData>
  <mergeCells count="4">
    <mergeCell ref="B74:M76"/>
    <mergeCell ref="B35:M38"/>
    <mergeCell ref="L4:M4"/>
    <mergeCell ref="M1:N1"/>
  </mergeCells>
  <phoneticPr fontId="4" type="noConversion"/>
  <hyperlinks>
    <hyperlink ref="F33" r:id="rId1" xr:uid="{00000000-0004-0000-1800-000000000000}"/>
    <hyperlink ref="C67" r:id="rId2" xr:uid="{00000000-0004-0000-1800-000001000000}"/>
    <hyperlink ref="C41" r:id="rId3" xr:uid="{00000000-0004-0000-1800-000002000000}"/>
    <hyperlink ref="C13" r:id="rId4" xr:uid="{00000000-0004-0000-1800-000003000000}"/>
  </hyperlinks>
  <printOptions horizontalCentered="1"/>
  <pageMargins left="0.25" right="0.25" top="0.75" bottom="0.75" header="0.3" footer="0.3"/>
  <pageSetup scale="69" orientation="portrait" r:id="rId5"/>
  <headerFooter alignWithMargins="0">
    <oddHeader>&amp;C&amp;"Arial,Bold"2020 Low-Income Housing Tax Credit Application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P51"/>
  <sheetViews>
    <sheetView workbookViewId="0">
      <selection activeCell="G6" sqref="G2:G6"/>
    </sheetView>
  </sheetViews>
  <sheetFormatPr defaultRowHeight="12.75" x14ac:dyDescent="0.2"/>
  <cols>
    <col min="1" max="1" width="14.140625" bestFit="1" customWidth="1"/>
    <col min="2" max="2" width="4.140625" bestFit="1" customWidth="1"/>
    <col min="6" max="6" width="28" bestFit="1" customWidth="1"/>
    <col min="7" max="7" width="16.5703125" bestFit="1" customWidth="1"/>
    <col min="8" max="8" width="16.5703125" style="325" customWidth="1"/>
    <col min="9" max="9" width="32.5703125" bestFit="1" customWidth="1"/>
    <col min="10" max="10" width="2" style="325" bestFit="1" customWidth="1"/>
    <col min="11" max="11" width="31.42578125" bestFit="1" customWidth="1"/>
    <col min="12" max="12" width="3" style="325" bestFit="1" customWidth="1"/>
    <col min="13" max="13" width="13.42578125" bestFit="1" customWidth="1"/>
    <col min="14" max="14" width="22.42578125" bestFit="1" customWidth="1"/>
    <col min="15" max="15" width="20.28515625" bestFit="1" customWidth="1"/>
  </cols>
  <sheetData>
    <row r="1" spans="1:16" x14ac:dyDescent="0.2">
      <c r="A1" s="253" t="s">
        <v>947</v>
      </c>
      <c r="B1" s="253" t="s">
        <v>948</v>
      </c>
      <c r="D1" t="s">
        <v>1159</v>
      </c>
      <c r="F1" t="s">
        <v>1157</v>
      </c>
      <c r="G1" s="253" t="s">
        <v>1167</v>
      </c>
      <c r="H1" s="253" t="s">
        <v>1322</v>
      </c>
      <c r="I1" s="253" t="s">
        <v>1166</v>
      </c>
      <c r="J1" s="253"/>
      <c r="K1" s="253" t="s">
        <v>1189</v>
      </c>
      <c r="L1" s="253"/>
      <c r="M1" s="253" t="s">
        <v>1330</v>
      </c>
    </row>
    <row r="2" spans="1:16" x14ac:dyDescent="0.2">
      <c r="A2" s="253" t="s">
        <v>898</v>
      </c>
      <c r="B2" t="s">
        <v>849</v>
      </c>
      <c r="D2" s="253" t="s">
        <v>1585</v>
      </c>
      <c r="F2" s="291" t="s">
        <v>1160</v>
      </c>
      <c r="G2" s="289" t="s">
        <v>965</v>
      </c>
      <c r="H2" s="289" t="s">
        <v>1323</v>
      </c>
      <c r="I2" s="289" t="s">
        <v>1168</v>
      </c>
      <c r="J2" s="289"/>
      <c r="K2" s="289" t="s">
        <v>285</v>
      </c>
      <c r="L2" s="289"/>
      <c r="M2" s="289" t="s">
        <v>284</v>
      </c>
      <c r="N2" s="289" t="s">
        <v>1332</v>
      </c>
      <c r="O2" s="289" t="s">
        <v>1333</v>
      </c>
      <c r="P2" s="289" t="s">
        <v>1369</v>
      </c>
    </row>
    <row r="3" spans="1:16" x14ac:dyDescent="0.2">
      <c r="A3" t="s">
        <v>899</v>
      </c>
      <c r="B3" t="s">
        <v>850</v>
      </c>
      <c r="D3" s="253" t="s">
        <v>1588</v>
      </c>
      <c r="F3" s="292" t="s">
        <v>603</v>
      </c>
      <c r="G3" s="286" t="s">
        <v>82</v>
      </c>
      <c r="H3" s="341" t="s">
        <v>101</v>
      </c>
      <c r="I3" s="32" t="s">
        <v>178</v>
      </c>
      <c r="J3" s="32"/>
      <c r="K3" s="32" t="s">
        <v>1199</v>
      </c>
      <c r="L3" s="32"/>
      <c r="M3" s="179" t="s">
        <v>293</v>
      </c>
      <c r="N3" s="32" t="s">
        <v>302</v>
      </c>
      <c r="O3" s="32" t="s">
        <v>1327</v>
      </c>
      <c r="P3">
        <v>11</v>
      </c>
    </row>
    <row r="4" spans="1:16" x14ac:dyDescent="0.2">
      <c r="A4" t="s">
        <v>900</v>
      </c>
      <c r="B4" t="s">
        <v>851</v>
      </c>
      <c r="D4" s="253" t="s">
        <v>1142</v>
      </c>
      <c r="F4" s="292" t="s">
        <v>604</v>
      </c>
      <c r="G4" s="286" t="s">
        <v>1599</v>
      </c>
      <c r="H4" s="341" t="s">
        <v>102</v>
      </c>
      <c r="I4" s="32" t="s">
        <v>181</v>
      </c>
      <c r="J4" s="32"/>
      <c r="K4" s="32" t="s">
        <v>1200</v>
      </c>
      <c r="L4" s="32"/>
      <c r="M4" s="179" t="s">
        <v>294</v>
      </c>
      <c r="N4" s="32" t="s">
        <v>1380</v>
      </c>
      <c r="O4" s="50" t="s">
        <v>1350</v>
      </c>
      <c r="P4">
        <v>16</v>
      </c>
    </row>
    <row r="5" spans="1:16" x14ac:dyDescent="0.2">
      <c r="A5" t="s">
        <v>901</v>
      </c>
      <c r="B5" t="s">
        <v>852</v>
      </c>
      <c r="F5" s="263"/>
      <c r="G5" s="286" t="s">
        <v>1152</v>
      </c>
      <c r="H5" s="341" t="s">
        <v>103</v>
      </c>
      <c r="I5" s="32" t="s">
        <v>179</v>
      </c>
      <c r="J5" s="32"/>
      <c r="M5" s="179" t="s">
        <v>295</v>
      </c>
      <c r="N5" s="32" t="s">
        <v>303</v>
      </c>
      <c r="O5" s="50" t="s">
        <v>1350</v>
      </c>
      <c r="P5" s="325">
        <v>16</v>
      </c>
    </row>
    <row r="6" spans="1:16" x14ac:dyDescent="0.2">
      <c r="A6" t="s">
        <v>902</v>
      </c>
      <c r="B6" t="s">
        <v>853</v>
      </c>
      <c r="F6" s="446" t="s">
        <v>1439</v>
      </c>
      <c r="G6" s="330" t="s">
        <v>1600</v>
      </c>
      <c r="I6" s="64" t="s">
        <v>617</v>
      </c>
      <c r="J6" s="64"/>
      <c r="K6" s="289" t="s">
        <v>1188</v>
      </c>
      <c r="L6" s="289"/>
      <c r="M6" s="179" t="s">
        <v>296</v>
      </c>
      <c r="N6" s="32" t="s">
        <v>304</v>
      </c>
      <c r="O6" s="32" t="s">
        <v>1328</v>
      </c>
      <c r="P6">
        <v>10</v>
      </c>
    </row>
    <row r="7" spans="1:16" x14ac:dyDescent="0.2">
      <c r="A7" t="s">
        <v>903</v>
      </c>
      <c r="B7" t="s">
        <v>854</v>
      </c>
      <c r="F7" s="452" t="s">
        <v>600</v>
      </c>
      <c r="G7" s="445"/>
      <c r="H7" s="32"/>
      <c r="I7" s="32" t="s">
        <v>180</v>
      </c>
      <c r="J7" s="32"/>
      <c r="K7" s="295">
        <v>30</v>
      </c>
      <c r="L7" s="295"/>
      <c r="M7" s="179" t="s">
        <v>297</v>
      </c>
      <c r="N7" s="32" t="s">
        <v>305</v>
      </c>
      <c r="O7" s="32" t="s">
        <v>1327</v>
      </c>
      <c r="P7" s="325">
        <v>11</v>
      </c>
    </row>
    <row r="8" spans="1:16" x14ac:dyDescent="0.2">
      <c r="A8" t="s">
        <v>904</v>
      </c>
      <c r="B8" s="253" t="s">
        <v>855</v>
      </c>
      <c r="F8" s="452" t="s">
        <v>423</v>
      </c>
      <c r="G8" s="32"/>
      <c r="H8" s="32"/>
      <c r="I8" s="91" t="s">
        <v>611</v>
      </c>
      <c r="J8" s="91"/>
      <c r="K8" s="265">
        <v>50</v>
      </c>
      <c r="L8" s="265"/>
      <c r="M8" s="179" t="s">
        <v>298</v>
      </c>
      <c r="N8" s="32" t="s">
        <v>306</v>
      </c>
      <c r="O8" s="32" t="s">
        <v>1327</v>
      </c>
      <c r="P8" s="325">
        <v>11</v>
      </c>
    </row>
    <row r="9" spans="1:16" x14ac:dyDescent="0.2">
      <c r="A9" t="s">
        <v>905</v>
      </c>
      <c r="B9" t="s">
        <v>856</v>
      </c>
      <c r="F9" s="452" t="s">
        <v>424</v>
      </c>
      <c r="G9" s="445"/>
      <c r="H9" s="445"/>
      <c r="I9" s="32"/>
      <c r="J9" s="32"/>
      <c r="K9" s="265">
        <v>60</v>
      </c>
      <c r="L9" s="265"/>
      <c r="M9" s="179" t="s">
        <v>299</v>
      </c>
      <c r="N9" s="32" t="s">
        <v>307</v>
      </c>
      <c r="O9" s="32" t="s">
        <v>1327</v>
      </c>
      <c r="P9" s="325">
        <v>11</v>
      </c>
    </row>
    <row r="10" spans="1:16" x14ac:dyDescent="0.2">
      <c r="A10" t="s">
        <v>906</v>
      </c>
      <c r="B10" t="s">
        <v>857</v>
      </c>
      <c r="F10" s="64"/>
      <c r="G10" s="32"/>
      <c r="H10" s="32"/>
      <c r="I10" s="35" t="s">
        <v>1169</v>
      </c>
      <c r="J10" s="294"/>
      <c r="K10" s="265">
        <v>80</v>
      </c>
      <c r="L10" s="265"/>
      <c r="M10" s="179" t="s">
        <v>300</v>
      </c>
      <c r="N10" s="32" t="s">
        <v>308</v>
      </c>
      <c r="O10" s="32" t="s">
        <v>1327</v>
      </c>
      <c r="P10" s="325">
        <v>11</v>
      </c>
    </row>
    <row r="11" spans="1:16" x14ac:dyDescent="0.2">
      <c r="A11" t="s">
        <v>907</v>
      </c>
      <c r="B11" t="s">
        <v>858</v>
      </c>
      <c r="G11" s="445"/>
      <c r="H11" s="32"/>
      <c r="I11" s="294" t="s">
        <v>1170</v>
      </c>
      <c r="J11" s="294">
        <v>1</v>
      </c>
      <c r="K11" s="265">
        <v>120</v>
      </c>
      <c r="L11" s="265"/>
      <c r="M11" s="179" t="s">
        <v>310</v>
      </c>
      <c r="N11" s="32" t="s">
        <v>309</v>
      </c>
      <c r="O11" s="32" t="s">
        <v>1329</v>
      </c>
      <c r="P11">
        <v>12</v>
      </c>
    </row>
    <row r="12" spans="1:16" x14ac:dyDescent="0.2">
      <c r="A12" t="s">
        <v>908</v>
      </c>
      <c r="B12" t="s">
        <v>859</v>
      </c>
      <c r="F12" s="263"/>
      <c r="I12" s="294" t="s">
        <v>1171</v>
      </c>
      <c r="J12" s="294">
        <v>2</v>
      </c>
      <c r="M12" s="179" t="s">
        <v>311</v>
      </c>
      <c r="N12" s="32" t="s">
        <v>314</v>
      </c>
      <c r="O12" s="32" t="s">
        <v>1327</v>
      </c>
      <c r="P12">
        <v>11</v>
      </c>
    </row>
    <row r="13" spans="1:16" x14ac:dyDescent="0.2">
      <c r="A13" t="s">
        <v>909</v>
      </c>
      <c r="B13" t="s">
        <v>860</v>
      </c>
      <c r="F13" s="263"/>
      <c r="K13" s="289" t="s">
        <v>1198</v>
      </c>
      <c r="L13" s="289"/>
      <c r="M13" s="179" t="s">
        <v>312</v>
      </c>
      <c r="N13" s="32" t="s">
        <v>92</v>
      </c>
      <c r="O13" s="32" t="s">
        <v>983</v>
      </c>
      <c r="P13">
        <v>13</v>
      </c>
    </row>
    <row r="14" spans="1:16" x14ac:dyDescent="0.2">
      <c r="A14" t="s">
        <v>910</v>
      </c>
      <c r="B14" t="s">
        <v>861</v>
      </c>
      <c r="I14" s="289" t="s">
        <v>1181</v>
      </c>
      <c r="J14" s="289"/>
      <c r="K14" t="s">
        <v>1190</v>
      </c>
      <c r="L14" s="325">
        <v>9</v>
      </c>
      <c r="M14" s="179" t="s">
        <v>313</v>
      </c>
      <c r="N14" s="32" t="s">
        <v>92</v>
      </c>
      <c r="O14" s="32" t="s">
        <v>983</v>
      </c>
      <c r="P14">
        <v>13</v>
      </c>
    </row>
    <row r="15" spans="1:16" x14ac:dyDescent="0.2">
      <c r="A15" t="s">
        <v>911</v>
      </c>
      <c r="B15" t="s">
        <v>862</v>
      </c>
      <c r="I15" t="s">
        <v>1175</v>
      </c>
      <c r="K15" s="32" t="s">
        <v>1191</v>
      </c>
      <c r="L15" s="374">
        <v>12</v>
      </c>
    </row>
    <row r="16" spans="1:16" x14ac:dyDescent="0.2">
      <c r="A16" t="s">
        <v>912</v>
      </c>
      <c r="B16" t="s">
        <v>863</v>
      </c>
      <c r="I16" t="s">
        <v>263</v>
      </c>
      <c r="J16" s="325">
        <v>1</v>
      </c>
      <c r="K16" s="32" t="s">
        <v>1195</v>
      </c>
      <c r="L16" s="374"/>
      <c r="M16" s="289" t="s">
        <v>1331</v>
      </c>
    </row>
    <row r="17" spans="1:16" x14ac:dyDescent="0.2">
      <c r="A17" t="s">
        <v>913</v>
      </c>
      <c r="B17" t="s">
        <v>864</v>
      </c>
      <c r="I17" t="s">
        <v>1172</v>
      </c>
      <c r="K17" s="32" t="s">
        <v>1192</v>
      </c>
      <c r="L17" s="374">
        <v>14</v>
      </c>
      <c r="M17" s="179">
        <v>1</v>
      </c>
      <c r="N17" s="50" t="s">
        <v>316</v>
      </c>
      <c r="O17" s="50" t="s">
        <v>316</v>
      </c>
      <c r="P17">
        <v>22</v>
      </c>
    </row>
    <row r="18" spans="1:16" x14ac:dyDescent="0.2">
      <c r="A18" s="253" t="s">
        <v>914</v>
      </c>
      <c r="B18" t="s">
        <v>865</v>
      </c>
      <c r="I18" t="s">
        <v>1173</v>
      </c>
      <c r="K18" s="32" t="s">
        <v>1193</v>
      </c>
      <c r="L18" s="374">
        <v>15</v>
      </c>
      <c r="M18" s="179">
        <v>2</v>
      </c>
      <c r="N18" s="50" t="s">
        <v>317</v>
      </c>
      <c r="O18" s="50" t="s">
        <v>317</v>
      </c>
      <c r="P18">
        <v>21</v>
      </c>
    </row>
    <row r="19" spans="1:16" x14ac:dyDescent="0.2">
      <c r="A19" t="s">
        <v>915</v>
      </c>
      <c r="B19" t="s">
        <v>866</v>
      </c>
      <c r="K19" s="32" t="s">
        <v>1194</v>
      </c>
      <c r="L19" s="32"/>
      <c r="M19" s="179">
        <v>3</v>
      </c>
      <c r="N19" s="50" t="s">
        <v>318</v>
      </c>
      <c r="O19" s="50" t="s">
        <v>318</v>
      </c>
      <c r="P19">
        <v>30</v>
      </c>
    </row>
    <row r="20" spans="1:16" x14ac:dyDescent="0.2">
      <c r="A20" t="s">
        <v>916</v>
      </c>
      <c r="B20" t="s">
        <v>867</v>
      </c>
      <c r="I20" s="289" t="s">
        <v>1174</v>
      </c>
      <c r="J20" s="289"/>
      <c r="K20" s="32" t="s">
        <v>1197</v>
      </c>
      <c r="L20" s="32"/>
      <c r="M20" s="179">
        <v>4</v>
      </c>
      <c r="N20" s="50" t="s">
        <v>319</v>
      </c>
      <c r="O20" s="50" t="s">
        <v>319</v>
      </c>
      <c r="P20">
        <v>36</v>
      </c>
    </row>
    <row r="21" spans="1:16" x14ac:dyDescent="0.2">
      <c r="A21" t="s">
        <v>917</v>
      </c>
      <c r="B21" t="s">
        <v>868</v>
      </c>
      <c r="I21" t="s">
        <v>1175</v>
      </c>
      <c r="K21" s="32" t="s">
        <v>1196</v>
      </c>
      <c r="L21" s="32"/>
      <c r="M21" s="179">
        <v>5</v>
      </c>
      <c r="N21" s="50" t="s">
        <v>320</v>
      </c>
      <c r="O21" s="50" t="s">
        <v>1334</v>
      </c>
      <c r="P21">
        <v>17</v>
      </c>
    </row>
    <row r="22" spans="1:16" x14ac:dyDescent="0.2">
      <c r="A22" s="253" t="s">
        <v>918</v>
      </c>
      <c r="B22" t="s">
        <v>869</v>
      </c>
      <c r="I22" t="s">
        <v>263</v>
      </c>
      <c r="K22" s="32" t="s">
        <v>983</v>
      </c>
      <c r="L22" s="32">
        <v>25</v>
      </c>
      <c r="M22" s="179">
        <v>6</v>
      </c>
      <c r="N22" s="50" t="s">
        <v>321</v>
      </c>
      <c r="O22" s="50" t="s">
        <v>321</v>
      </c>
      <c r="P22">
        <v>12</v>
      </c>
    </row>
    <row r="23" spans="1:16" x14ac:dyDescent="0.2">
      <c r="A23" t="s">
        <v>919</v>
      </c>
      <c r="B23" t="s">
        <v>870</v>
      </c>
      <c r="I23" t="s">
        <v>1172</v>
      </c>
    </row>
    <row r="24" spans="1:16" x14ac:dyDescent="0.2">
      <c r="A24" t="s">
        <v>920</v>
      </c>
      <c r="B24" t="s">
        <v>871</v>
      </c>
      <c r="I24" t="s">
        <v>1173</v>
      </c>
      <c r="K24" s="289" t="s">
        <v>1445</v>
      </c>
    </row>
    <row r="25" spans="1:16" x14ac:dyDescent="0.2">
      <c r="A25" s="253" t="s">
        <v>897</v>
      </c>
      <c r="B25" t="s">
        <v>872</v>
      </c>
      <c r="I25" t="s">
        <v>1176</v>
      </c>
      <c r="K25" s="253" t="s">
        <v>1448</v>
      </c>
    </row>
    <row r="26" spans="1:16" x14ac:dyDescent="0.2">
      <c r="A26" t="s">
        <v>921</v>
      </c>
      <c r="B26" t="s">
        <v>873</v>
      </c>
      <c r="K26" s="253" t="s">
        <v>1446</v>
      </c>
    </row>
    <row r="27" spans="1:16" x14ac:dyDescent="0.2">
      <c r="A27" t="s">
        <v>922</v>
      </c>
      <c r="B27" t="s">
        <v>874</v>
      </c>
      <c r="K27" s="253" t="s">
        <v>1449</v>
      </c>
    </row>
    <row r="28" spans="1:16" x14ac:dyDescent="0.2">
      <c r="A28" t="s">
        <v>923</v>
      </c>
      <c r="B28" t="s">
        <v>875</v>
      </c>
      <c r="I28" s="289" t="s">
        <v>1179</v>
      </c>
      <c r="J28" s="289"/>
      <c r="K28" s="325" t="s">
        <v>1447</v>
      </c>
    </row>
    <row r="29" spans="1:16" x14ac:dyDescent="0.2">
      <c r="A29" t="s">
        <v>924</v>
      </c>
      <c r="B29" t="s">
        <v>876</v>
      </c>
      <c r="I29" s="253" t="s">
        <v>1177</v>
      </c>
      <c r="J29" s="253"/>
      <c r="K29" s="325" t="s">
        <v>676</v>
      </c>
    </row>
    <row r="30" spans="1:16" x14ac:dyDescent="0.2">
      <c r="A30" t="s">
        <v>925</v>
      </c>
      <c r="B30" t="s">
        <v>877</v>
      </c>
      <c r="I30" s="253" t="s">
        <v>1178</v>
      </c>
      <c r="J30" s="253"/>
      <c r="K30" s="325" t="s">
        <v>680</v>
      </c>
    </row>
    <row r="31" spans="1:16" x14ac:dyDescent="0.2">
      <c r="A31" t="s">
        <v>926</v>
      </c>
      <c r="B31" t="s">
        <v>878</v>
      </c>
    </row>
    <row r="32" spans="1:16" x14ac:dyDescent="0.2">
      <c r="A32" t="s">
        <v>927</v>
      </c>
      <c r="B32" t="s">
        <v>879</v>
      </c>
    </row>
    <row r="33" spans="1:2" x14ac:dyDescent="0.2">
      <c r="A33" t="s">
        <v>928</v>
      </c>
      <c r="B33" t="s">
        <v>880</v>
      </c>
    </row>
    <row r="34" spans="1:2" x14ac:dyDescent="0.2">
      <c r="A34" t="s">
        <v>929</v>
      </c>
      <c r="B34" t="s">
        <v>881</v>
      </c>
    </row>
    <row r="35" spans="1:2" x14ac:dyDescent="0.2">
      <c r="A35" t="s">
        <v>930</v>
      </c>
      <c r="B35" t="s">
        <v>882</v>
      </c>
    </row>
    <row r="36" spans="1:2" x14ac:dyDescent="0.2">
      <c r="A36" t="s">
        <v>931</v>
      </c>
      <c r="B36" t="s">
        <v>883</v>
      </c>
    </row>
    <row r="37" spans="1:2" x14ac:dyDescent="0.2">
      <c r="A37" t="s">
        <v>932</v>
      </c>
      <c r="B37" t="s">
        <v>884</v>
      </c>
    </row>
    <row r="38" spans="1:2" x14ac:dyDescent="0.2">
      <c r="A38" t="s">
        <v>933</v>
      </c>
      <c r="B38" t="s">
        <v>123</v>
      </c>
    </row>
    <row r="39" spans="1:2" x14ac:dyDescent="0.2">
      <c r="A39" s="253" t="s">
        <v>934</v>
      </c>
      <c r="B39" t="s">
        <v>885</v>
      </c>
    </row>
    <row r="40" spans="1:2" x14ac:dyDescent="0.2">
      <c r="A40" t="s">
        <v>935</v>
      </c>
      <c r="B40" t="s">
        <v>886</v>
      </c>
    </row>
    <row r="41" spans="1:2" x14ac:dyDescent="0.2">
      <c r="A41" t="s">
        <v>936</v>
      </c>
      <c r="B41" t="s">
        <v>38</v>
      </c>
    </row>
    <row r="42" spans="1:2" x14ac:dyDescent="0.2">
      <c r="A42" t="s">
        <v>937</v>
      </c>
      <c r="B42" t="s">
        <v>887</v>
      </c>
    </row>
    <row r="43" spans="1:2" x14ac:dyDescent="0.2">
      <c r="A43" t="s">
        <v>938</v>
      </c>
      <c r="B43" t="s">
        <v>888</v>
      </c>
    </row>
    <row r="44" spans="1:2" x14ac:dyDescent="0.2">
      <c r="A44" t="s">
        <v>939</v>
      </c>
      <c r="B44" t="s">
        <v>889</v>
      </c>
    </row>
    <row r="45" spans="1:2" x14ac:dyDescent="0.2">
      <c r="A45" t="s">
        <v>940</v>
      </c>
      <c r="B45" t="s">
        <v>890</v>
      </c>
    </row>
    <row r="46" spans="1:2" x14ac:dyDescent="0.2">
      <c r="A46" t="s">
        <v>941</v>
      </c>
      <c r="B46" t="s">
        <v>891</v>
      </c>
    </row>
    <row r="47" spans="1:2" x14ac:dyDescent="0.2">
      <c r="A47" s="253" t="s">
        <v>942</v>
      </c>
      <c r="B47" t="s">
        <v>892</v>
      </c>
    </row>
    <row r="48" spans="1:2" x14ac:dyDescent="0.2">
      <c r="A48" t="s">
        <v>943</v>
      </c>
      <c r="B48" t="s">
        <v>893</v>
      </c>
    </row>
    <row r="49" spans="1:2" x14ac:dyDescent="0.2">
      <c r="A49" t="s">
        <v>944</v>
      </c>
      <c r="B49" t="s">
        <v>894</v>
      </c>
    </row>
    <row r="50" spans="1:2" x14ac:dyDescent="0.2">
      <c r="A50" t="s">
        <v>945</v>
      </c>
      <c r="B50" t="s">
        <v>895</v>
      </c>
    </row>
    <row r="51" spans="1:2" x14ac:dyDescent="0.2">
      <c r="A51" t="s">
        <v>946</v>
      </c>
      <c r="B51" t="s">
        <v>896</v>
      </c>
    </row>
  </sheetData>
  <pageMargins left="0.7" right="0.7" top="0.75" bottom="0.75" header="0.3" footer="0.3"/>
  <pageSetup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filterMode="1"/>
  <dimension ref="A1:T1591"/>
  <sheetViews>
    <sheetView workbookViewId="0"/>
  </sheetViews>
  <sheetFormatPr defaultRowHeight="12.75" x14ac:dyDescent="0.2"/>
  <cols>
    <col min="1" max="1" width="8" bestFit="1" customWidth="1"/>
    <col min="2" max="2" width="5" bestFit="1" customWidth="1"/>
    <col min="3" max="3" width="15" customWidth="1"/>
    <col min="4" max="4" width="3" bestFit="1" customWidth="1"/>
    <col min="5" max="5" width="19.28515625" bestFit="1" customWidth="1"/>
    <col min="6" max="6" width="25" style="265" customWidth="1"/>
    <col min="7" max="7" width="11.5703125" style="265" bestFit="1" customWidth="1"/>
    <col min="9" max="9" width="20" bestFit="1" customWidth="1"/>
    <col min="10" max="10" width="24.140625" bestFit="1" customWidth="1"/>
    <col min="11" max="11" width="16" bestFit="1" customWidth="1"/>
    <col min="12" max="12" width="11.5703125" bestFit="1" customWidth="1"/>
  </cols>
  <sheetData>
    <row r="1" spans="1:11" x14ac:dyDescent="0.2">
      <c r="A1" t="s">
        <v>960</v>
      </c>
      <c r="B1" t="s">
        <v>961</v>
      </c>
      <c r="C1" t="s">
        <v>957</v>
      </c>
      <c r="D1" t="s">
        <v>964</v>
      </c>
      <c r="E1" t="s">
        <v>958</v>
      </c>
      <c r="F1" s="265" t="s">
        <v>959</v>
      </c>
      <c r="G1" s="265" t="s">
        <v>1295</v>
      </c>
      <c r="H1" t="s">
        <v>1154</v>
      </c>
      <c r="I1" t="s">
        <v>1147</v>
      </c>
      <c r="J1" s="253" t="s">
        <v>1305</v>
      </c>
      <c r="K1" s="253" t="s">
        <v>1306</v>
      </c>
    </row>
    <row r="2" spans="1:11" hidden="1" x14ac:dyDescent="0.2">
      <c r="A2">
        <v>1</v>
      </c>
      <c r="B2">
        <v>1</v>
      </c>
      <c r="C2" t="s">
        <v>963</v>
      </c>
      <c r="E2">
        <f>'1'!J4</f>
        <v>0</v>
      </c>
      <c r="F2" s="265" t="s">
        <v>23</v>
      </c>
      <c r="G2" t="s">
        <v>1145</v>
      </c>
      <c r="I2" s="256" t="s">
        <v>1144</v>
      </c>
    </row>
    <row r="3" spans="1:11" hidden="1" x14ac:dyDescent="0.2">
      <c r="A3">
        <v>2</v>
      </c>
      <c r="B3">
        <v>1</v>
      </c>
      <c r="C3" t="s">
        <v>963</v>
      </c>
      <c r="E3" s="257">
        <f>'1'!Q4</f>
        <v>0</v>
      </c>
      <c r="F3" s="265" t="s">
        <v>24</v>
      </c>
      <c r="G3" t="s">
        <v>11</v>
      </c>
      <c r="I3" s="256" t="s">
        <v>31</v>
      </c>
      <c r="J3" s="327" t="s">
        <v>1299</v>
      </c>
      <c r="K3" s="257" t="str">
        <f>IF(E3=0,"",E3)</f>
        <v/>
      </c>
    </row>
    <row r="4" spans="1:11" hidden="1" x14ac:dyDescent="0.2">
      <c r="A4">
        <v>3</v>
      </c>
      <c r="B4">
        <v>1</v>
      </c>
      <c r="C4" t="s">
        <v>33</v>
      </c>
      <c r="E4">
        <f>'1'!B10</f>
        <v>0</v>
      </c>
      <c r="F4" s="263" t="s">
        <v>1006</v>
      </c>
      <c r="G4"/>
      <c r="I4" s="256" t="s">
        <v>1142</v>
      </c>
    </row>
    <row r="5" spans="1:11" hidden="1" x14ac:dyDescent="0.2">
      <c r="A5" s="325">
        <v>4</v>
      </c>
      <c r="B5">
        <v>1</v>
      </c>
      <c r="C5" t="s">
        <v>33</v>
      </c>
      <c r="E5">
        <f>'1'!B12</f>
        <v>0</v>
      </c>
      <c r="F5" s="263" t="s">
        <v>1007</v>
      </c>
      <c r="G5"/>
      <c r="I5" s="256" t="s">
        <v>1142</v>
      </c>
    </row>
    <row r="6" spans="1:11" hidden="1" x14ac:dyDescent="0.2">
      <c r="A6" s="325">
        <v>5</v>
      </c>
      <c r="B6">
        <v>1</v>
      </c>
      <c r="C6" t="s">
        <v>33</v>
      </c>
      <c r="E6">
        <f>'1'!B14</f>
        <v>0</v>
      </c>
      <c r="F6" s="263" t="s">
        <v>1008</v>
      </c>
      <c r="G6"/>
      <c r="I6" s="256" t="s">
        <v>1142</v>
      </c>
    </row>
    <row r="7" spans="1:11" hidden="1" x14ac:dyDescent="0.2">
      <c r="A7" s="325">
        <v>6</v>
      </c>
      <c r="B7">
        <v>1</v>
      </c>
      <c r="C7" t="s">
        <v>33</v>
      </c>
      <c r="E7">
        <f>'1'!B16</f>
        <v>0</v>
      </c>
      <c r="F7" s="263" t="s">
        <v>1009</v>
      </c>
      <c r="G7"/>
      <c r="I7" s="256" t="s">
        <v>1142</v>
      </c>
    </row>
    <row r="8" spans="1:11" hidden="1" x14ac:dyDescent="0.2">
      <c r="A8" s="325">
        <v>7</v>
      </c>
      <c r="B8">
        <v>1</v>
      </c>
      <c r="C8" t="s">
        <v>33</v>
      </c>
      <c r="E8">
        <f>'1'!B18</f>
        <v>0</v>
      </c>
      <c r="F8" s="263" t="s">
        <v>1143</v>
      </c>
      <c r="G8"/>
      <c r="I8" s="256" t="s">
        <v>1142</v>
      </c>
    </row>
    <row r="9" spans="1:11" hidden="1" x14ac:dyDescent="0.2">
      <c r="A9" s="325">
        <v>8</v>
      </c>
      <c r="B9">
        <v>1</v>
      </c>
      <c r="C9" t="s">
        <v>33</v>
      </c>
      <c r="E9">
        <f>'1'!G10</f>
        <v>0</v>
      </c>
      <c r="F9" s="263" t="s">
        <v>26</v>
      </c>
      <c r="G9" s="253" t="s">
        <v>1272</v>
      </c>
      <c r="I9" s="256" t="s">
        <v>31</v>
      </c>
      <c r="J9" s="327" t="s">
        <v>1297</v>
      </c>
      <c r="K9" t="str">
        <f>IF(E9="x",1,IF(E9="Yes",1,""))</f>
        <v/>
      </c>
    </row>
    <row r="10" spans="1:11" hidden="1" x14ac:dyDescent="0.2">
      <c r="A10" s="325">
        <v>9</v>
      </c>
      <c r="B10">
        <v>1</v>
      </c>
      <c r="C10" t="s">
        <v>33</v>
      </c>
      <c r="E10">
        <f>'1'!G12</f>
        <v>0</v>
      </c>
      <c r="F10" s="263" t="s">
        <v>27</v>
      </c>
      <c r="G10" s="253" t="s">
        <v>1272</v>
      </c>
      <c r="I10" s="256" t="s">
        <v>31</v>
      </c>
      <c r="J10" s="327" t="s">
        <v>1297</v>
      </c>
      <c r="K10" s="325" t="str">
        <f>IF(E10="x",1,IF(E10="Yes",1,""))</f>
        <v/>
      </c>
    </row>
    <row r="11" spans="1:11" hidden="1" x14ac:dyDescent="0.2">
      <c r="A11" s="325">
        <v>10</v>
      </c>
      <c r="B11">
        <v>1</v>
      </c>
      <c r="C11" t="s">
        <v>33</v>
      </c>
      <c r="E11">
        <f>'1'!G14</f>
        <v>0</v>
      </c>
      <c r="F11" s="263" t="s">
        <v>28</v>
      </c>
      <c r="G11" s="253" t="s">
        <v>1272</v>
      </c>
      <c r="I11" s="256" t="s">
        <v>31</v>
      </c>
      <c r="J11" s="327" t="s">
        <v>1297</v>
      </c>
      <c r="K11" s="325" t="str">
        <f>IF(E11="x",1,IF(E11="Yes",1,""))</f>
        <v/>
      </c>
    </row>
    <row r="12" spans="1:11" s="325" customFormat="1" hidden="1" x14ac:dyDescent="0.2">
      <c r="A12" s="325">
        <v>10.1</v>
      </c>
      <c r="B12" s="325">
        <v>1</v>
      </c>
      <c r="C12" s="325" t="s">
        <v>33</v>
      </c>
      <c r="E12" s="325">
        <f>'1'!G16</f>
        <v>0</v>
      </c>
      <c r="F12" s="370" t="s">
        <v>1346</v>
      </c>
      <c r="G12" s="253" t="s">
        <v>1272</v>
      </c>
      <c r="I12" s="327" t="s">
        <v>31</v>
      </c>
      <c r="J12" s="327" t="s">
        <v>1297</v>
      </c>
    </row>
    <row r="13" spans="1:11" hidden="1" x14ac:dyDescent="0.2">
      <c r="A13" s="325">
        <v>11</v>
      </c>
      <c r="B13">
        <v>1</v>
      </c>
      <c r="C13" t="s">
        <v>33</v>
      </c>
      <c r="E13">
        <f>'1'!G18</f>
        <v>0</v>
      </c>
      <c r="F13" s="263" t="s">
        <v>1010</v>
      </c>
      <c r="G13" s="253" t="s">
        <v>1272</v>
      </c>
      <c r="I13" s="256" t="s">
        <v>1149</v>
      </c>
      <c r="J13" s="327" t="s">
        <v>1297</v>
      </c>
      <c r="K13" s="325" t="str">
        <f>IF(E13="x",1,IF(E13="Yes",1,""))</f>
        <v/>
      </c>
    </row>
    <row r="14" spans="1:11" hidden="1" x14ac:dyDescent="0.2">
      <c r="A14" s="325">
        <v>12</v>
      </c>
      <c r="B14">
        <v>1</v>
      </c>
      <c r="C14" t="s">
        <v>33</v>
      </c>
      <c r="E14">
        <f>'1'!K10</f>
        <v>0</v>
      </c>
      <c r="F14" s="242" t="s">
        <v>1011</v>
      </c>
      <c r="G14"/>
      <c r="I14" s="256" t="s">
        <v>1142</v>
      </c>
    </row>
    <row r="15" spans="1:11" hidden="1" x14ac:dyDescent="0.2">
      <c r="A15" s="325">
        <v>13</v>
      </c>
      <c r="B15">
        <v>1</v>
      </c>
      <c r="C15" t="s">
        <v>33</v>
      </c>
      <c r="E15">
        <f>'1'!K15</f>
        <v>0</v>
      </c>
      <c r="F15" s="242" t="s">
        <v>1012</v>
      </c>
      <c r="G15"/>
      <c r="I15" s="256" t="s">
        <v>1142</v>
      </c>
    </row>
    <row r="16" spans="1:11" hidden="1" x14ac:dyDescent="0.2">
      <c r="A16" s="325">
        <v>14</v>
      </c>
      <c r="B16">
        <v>1</v>
      </c>
      <c r="C16" t="s">
        <v>33</v>
      </c>
      <c r="E16">
        <f>'1'!E21</f>
        <v>0</v>
      </c>
      <c r="F16" s="263" t="s">
        <v>1013</v>
      </c>
      <c r="G16" s="253" t="s">
        <v>1277</v>
      </c>
      <c r="I16" s="256" t="s">
        <v>31</v>
      </c>
      <c r="J16" s="256" t="s">
        <v>1297</v>
      </c>
      <c r="K16" t="str">
        <f>IF(E16=0,"",E16)</f>
        <v/>
      </c>
    </row>
    <row r="17" spans="1:11" hidden="1" x14ac:dyDescent="0.2">
      <c r="A17" s="325">
        <v>15</v>
      </c>
      <c r="B17">
        <v>1</v>
      </c>
      <c r="C17" t="s">
        <v>33</v>
      </c>
      <c r="E17">
        <f>'1'!E23</f>
        <v>0</v>
      </c>
      <c r="F17" s="263" t="s">
        <v>46</v>
      </c>
      <c r="G17" s="253" t="s">
        <v>1277</v>
      </c>
      <c r="I17" s="256" t="s">
        <v>31</v>
      </c>
      <c r="J17" s="327" t="s">
        <v>1297</v>
      </c>
      <c r="K17" s="325" t="str">
        <f>IF(E17=0,"",E17)</f>
        <v/>
      </c>
    </row>
    <row r="18" spans="1:11" hidden="1" x14ac:dyDescent="0.2">
      <c r="A18" s="325">
        <v>16</v>
      </c>
      <c r="B18">
        <v>1</v>
      </c>
      <c r="C18" t="s">
        <v>33</v>
      </c>
      <c r="E18">
        <f>'1'!E25</f>
        <v>0</v>
      </c>
      <c r="F18" s="277" t="s">
        <v>614</v>
      </c>
      <c r="G18" s="253" t="s">
        <v>1277</v>
      </c>
      <c r="H18" s="253" t="s">
        <v>1275</v>
      </c>
      <c r="I18" s="287" t="s">
        <v>31</v>
      </c>
      <c r="J18" s="327" t="s">
        <v>1297</v>
      </c>
    </row>
    <row r="19" spans="1:11" hidden="1" x14ac:dyDescent="0.2">
      <c r="A19" s="325">
        <v>17</v>
      </c>
      <c r="B19">
        <v>1</v>
      </c>
      <c r="C19" t="s">
        <v>33</v>
      </c>
      <c r="E19">
        <f>'1'!E27</f>
        <v>0</v>
      </c>
      <c r="F19" s="263" t="s">
        <v>47</v>
      </c>
      <c r="G19" s="263"/>
      <c r="H19" s="253" t="s">
        <v>1278</v>
      </c>
      <c r="I19" s="287" t="s">
        <v>31</v>
      </c>
      <c r="J19" s="256" t="s">
        <v>1297</v>
      </c>
    </row>
    <row r="20" spans="1:11" hidden="1" x14ac:dyDescent="0.2">
      <c r="A20" s="325">
        <v>18</v>
      </c>
      <c r="B20">
        <v>1</v>
      </c>
      <c r="C20" t="s">
        <v>33</v>
      </c>
      <c r="E20">
        <f>'1'!K21</f>
        <v>0</v>
      </c>
      <c r="F20" s="263" t="s">
        <v>48</v>
      </c>
      <c r="G20" s="253" t="s">
        <v>1277</v>
      </c>
      <c r="I20" s="327" t="s">
        <v>31</v>
      </c>
      <c r="J20" s="256" t="s">
        <v>971</v>
      </c>
      <c r="K20" s="325" t="str">
        <f t="shared" ref="K20:K28" si="0">IF(E20=0,"",E20)</f>
        <v/>
      </c>
    </row>
    <row r="21" spans="1:11" s="325" customFormat="1" hidden="1" x14ac:dyDescent="0.2">
      <c r="A21" s="325">
        <v>18.100000000000001</v>
      </c>
      <c r="B21" s="325">
        <v>1</v>
      </c>
      <c r="C21" s="325" t="s">
        <v>33</v>
      </c>
      <c r="E21" s="325">
        <f>IF(VLOOKUP(A21-0.1,A:E,5,FALSE)=0,0,"Family")</f>
        <v>0</v>
      </c>
      <c r="F21" s="370" t="s">
        <v>1341</v>
      </c>
      <c r="G21" s="253" t="s">
        <v>1145</v>
      </c>
      <c r="I21" s="327" t="s">
        <v>31</v>
      </c>
      <c r="J21" s="327" t="s">
        <v>971</v>
      </c>
    </row>
    <row r="22" spans="1:11" hidden="1" x14ac:dyDescent="0.2">
      <c r="A22" s="325">
        <v>19</v>
      </c>
      <c r="B22">
        <v>1</v>
      </c>
      <c r="C22" s="325" t="s">
        <v>33</v>
      </c>
      <c r="E22">
        <f>'1'!K23</f>
        <v>0</v>
      </c>
      <c r="F22" s="242" t="s">
        <v>683</v>
      </c>
      <c r="G22" s="253" t="s">
        <v>1277</v>
      </c>
      <c r="I22" s="327" t="s">
        <v>31</v>
      </c>
      <c r="J22" s="327" t="s">
        <v>971</v>
      </c>
      <c r="K22" s="325" t="str">
        <f t="shared" si="0"/>
        <v/>
      </c>
    </row>
    <row r="23" spans="1:11" s="325" customFormat="1" hidden="1" x14ac:dyDescent="0.2">
      <c r="A23" s="325">
        <v>19.100000000000001</v>
      </c>
      <c r="B23" s="325">
        <v>1</v>
      </c>
      <c r="C23" s="325" t="s">
        <v>33</v>
      </c>
      <c r="E23" s="325">
        <f>IF(VLOOKUP(A23-0.1,A:E,5,FALSE)=0,0,"Elderly 55 and Over")</f>
        <v>0</v>
      </c>
      <c r="F23" s="371" t="s">
        <v>1342</v>
      </c>
      <c r="G23" s="253"/>
      <c r="I23" s="327" t="s">
        <v>31</v>
      </c>
      <c r="J23" s="327" t="s">
        <v>971</v>
      </c>
    </row>
    <row r="24" spans="1:11" hidden="1" x14ac:dyDescent="0.2">
      <c r="A24" s="325">
        <v>20</v>
      </c>
      <c r="B24" s="325">
        <v>1</v>
      </c>
      <c r="C24" s="325" t="s">
        <v>33</v>
      </c>
      <c r="E24">
        <f>'1'!K25</f>
        <v>0</v>
      </c>
      <c r="F24" s="242" t="s">
        <v>684</v>
      </c>
      <c r="G24" s="253" t="s">
        <v>1277</v>
      </c>
      <c r="I24" s="327" t="s">
        <v>31</v>
      </c>
      <c r="J24" s="327" t="s">
        <v>971</v>
      </c>
      <c r="K24" s="325" t="str">
        <f t="shared" si="0"/>
        <v/>
      </c>
    </row>
    <row r="25" spans="1:11" s="325" customFormat="1" hidden="1" x14ac:dyDescent="0.2">
      <c r="A25" s="325">
        <v>20.100000000000001</v>
      </c>
      <c r="B25" s="325">
        <v>1</v>
      </c>
      <c r="C25" s="325" t="s">
        <v>33</v>
      </c>
      <c r="E25" s="325">
        <f>IF(VLOOKUP(A25-0.1,A:E,5,FALSE)=0,0,"Elderly 62 and Over")</f>
        <v>0</v>
      </c>
      <c r="F25" s="371" t="s">
        <v>1343</v>
      </c>
      <c r="G25" s="253"/>
      <c r="I25" s="327" t="s">
        <v>31</v>
      </c>
      <c r="J25" s="327" t="s">
        <v>971</v>
      </c>
    </row>
    <row r="26" spans="1:11" hidden="1" x14ac:dyDescent="0.2">
      <c r="A26" s="325">
        <v>21</v>
      </c>
      <c r="B26" s="325">
        <v>1</v>
      </c>
      <c r="C26" s="325" t="s">
        <v>33</v>
      </c>
      <c r="E26">
        <f>'1'!K27</f>
        <v>0</v>
      </c>
      <c r="F26" s="263" t="s">
        <v>49</v>
      </c>
      <c r="G26" s="253" t="s">
        <v>1277</v>
      </c>
      <c r="I26" s="327" t="s">
        <v>31</v>
      </c>
      <c r="J26" s="327" t="s">
        <v>971</v>
      </c>
      <c r="K26" s="325" t="str">
        <f t="shared" si="0"/>
        <v/>
      </c>
    </row>
    <row r="27" spans="1:11" s="325" customFormat="1" hidden="1" x14ac:dyDescent="0.2">
      <c r="A27" s="325">
        <v>21.1</v>
      </c>
      <c r="B27" s="325">
        <v>1</v>
      </c>
      <c r="C27" s="325" t="s">
        <v>33</v>
      </c>
      <c r="E27" s="325">
        <f>IF(VLOOKUP(A27-0.1,A:E,5,FALSE)=0,0,"SRO")</f>
        <v>0</v>
      </c>
      <c r="F27" s="370" t="s">
        <v>1344</v>
      </c>
      <c r="G27" s="253"/>
      <c r="I27" s="327" t="s">
        <v>31</v>
      </c>
      <c r="J27" s="327" t="s">
        <v>971</v>
      </c>
    </row>
    <row r="28" spans="1:11" hidden="1" x14ac:dyDescent="0.2">
      <c r="A28" s="325">
        <v>22</v>
      </c>
      <c r="B28" s="325">
        <v>1</v>
      </c>
      <c r="C28" s="325" t="s">
        <v>33</v>
      </c>
      <c r="E28">
        <f>'1'!P23</f>
        <v>0</v>
      </c>
      <c r="F28" s="263" t="s">
        <v>50</v>
      </c>
      <c r="G28" s="253" t="s">
        <v>1277</v>
      </c>
      <c r="I28" s="327" t="s">
        <v>31</v>
      </c>
      <c r="J28" s="327" t="s">
        <v>971</v>
      </c>
      <c r="K28" s="325" t="str">
        <f t="shared" si="0"/>
        <v/>
      </c>
    </row>
    <row r="29" spans="1:11" hidden="1" x14ac:dyDescent="0.2">
      <c r="A29" s="325">
        <v>23</v>
      </c>
      <c r="B29" s="325">
        <v>1</v>
      </c>
      <c r="C29" s="325" t="s">
        <v>33</v>
      </c>
      <c r="E29">
        <f>'1'!P21</f>
        <v>0</v>
      </c>
      <c r="F29" s="242" t="s">
        <v>782</v>
      </c>
      <c r="G29" s="316"/>
      <c r="I29" s="256" t="s">
        <v>31</v>
      </c>
      <c r="J29" s="327" t="s">
        <v>971</v>
      </c>
    </row>
    <row r="30" spans="1:11" s="325" customFormat="1" hidden="1" x14ac:dyDescent="0.2">
      <c r="A30" s="325">
        <v>23.1</v>
      </c>
      <c r="B30" s="325">
        <v>1</v>
      </c>
      <c r="C30" s="325" t="s">
        <v>33</v>
      </c>
      <c r="E30" s="325">
        <f>IF(VLOOKUP(A30-0.1,A:E,5,FALSE)=0,0,"# of 3 or More BR Units")</f>
        <v>0</v>
      </c>
      <c r="F30" s="371" t="s">
        <v>1345</v>
      </c>
      <c r="G30" s="371"/>
      <c r="I30" s="327" t="s">
        <v>31</v>
      </c>
      <c r="J30" s="327" t="s">
        <v>971</v>
      </c>
    </row>
    <row r="31" spans="1:11" hidden="1" x14ac:dyDescent="0.2">
      <c r="A31" s="325">
        <v>24</v>
      </c>
      <c r="B31">
        <v>1</v>
      </c>
      <c r="C31" t="s">
        <v>33</v>
      </c>
      <c r="E31">
        <f>'1'!M26</f>
        <v>0</v>
      </c>
      <c r="F31" s="263" t="s">
        <v>373</v>
      </c>
      <c r="G31" s="263"/>
      <c r="I31" s="256" t="s">
        <v>1142</v>
      </c>
    </row>
    <row r="32" spans="1:11" hidden="1" x14ac:dyDescent="0.2">
      <c r="A32" s="325">
        <v>25</v>
      </c>
      <c r="B32">
        <v>1</v>
      </c>
      <c r="C32" t="s">
        <v>33</v>
      </c>
      <c r="E32">
        <f>'1'!F31</f>
        <v>0</v>
      </c>
      <c r="F32" s="263" t="s">
        <v>29</v>
      </c>
      <c r="G32" s="263"/>
      <c r="I32" s="256" t="s">
        <v>1142</v>
      </c>
    </row>
    <row r="33" spans="1:12" hidden="1" x14ac:dyDescent="0.2">
      <c r="A33" s="325">
        <v>26</v>
      </c>
      <c r="B33">
        <v>1</v>
      </c>
      <c r="C33" t="s">
        <v>33</v>
      </c>
      <c r="E33" s="255">
        <f>'1'!N31</f>
        <v>0</v>
      </c>
      <c r="F33" s="263" t="s">
        <v>32</v>
      </c>
      <c r="G33" s="237"/>
      <c r="I33" s="327" t="s">
        <v>1142</v>
      </c>
      <c r="J33" s="330"/>
      <c r="K33" t="str">
        <f>IF(E33=0,"",E33)</f>
        <v/>
      </c>
    </row>
    <row r="34" spans="1:12" hidden="1" x14ac:dyDescent="0.2">
      <c r="A34" s="325">
        <v>27</v>
      </c>
      <c r="B34">
        <v>1</v>
      </c>
      <c r="C34" t="s">
        <v>33</v>
      </c>
      <c r="E34">
        <f>'1'!G33</f>
        <v>0</v>
      </c>
      <c r="F34" s="263" t="s">
        <v>601</v>
      </c>
      <c r="G34" s="253" t="s">
        <v>1277</v>
      </c>
      <c r="I34" s="286" t="s">
        <v>31</v>
      </c>
      <c r="J34" s="330" t="s">
        <v>1300</v>
      </c>
      <c r="K34" s="325" t="str">
        <f>IF(E34=0,"",E34)</f>
        <v/>
      </c>
    </row>
    <row r="35" spans="1:12" hidden="1" x14ac:dyDescent="0.2">
      <c r="A35" s="325">
        <v>28</v>
      </c>
      <c r="B35">
        <v>1</v>
      </c>
      <c r="C35" t="s">
        <v>33</v>
      </c>
      <c r="E35" s="255" t="str">
        <f>'1'!N33</f>
        <v/>
      </c>
      <c r="F35" s="94" t="s">
        <v>817</v>
      </c>
      <c r="G35" s="94"/>
      <c r="I35" s="286" t="s">
        <v>1142</v>
      </c>
    </row>
    <row r="36" spans="1:12" hidden="1" x14ac:dyDescent="0.2">
      <c r="A36" s="325">
        <v>29</v>
      </c>
      <c r="B36">
        <v>1</v>
      </c>
      <c r="C36" t="s">
        <v>33</v>
      </c>
      <c r="E36">
        <f>'1'!G35</f>
        <v>0</v>
      </c>
      <c r="F36" s="236" t="s">
        <v>602</v>
      </c>
      <c r="G36" s="94" t="s">
        <v>1145</v>
      </c>
      <c r="H36" t="s">
        <v>962</v>
      </c>
      <c r="I36" s="286" t="s">
        <v>1149</v>
      </c>
      <c r="J36" s="330" t="s">
        <v>1300</v>
      </c>
    </row>
    <row r="37" spans="1:12" hidden="1" x14ac:dyDescent="0.2">
      <c r="A37" s="325">
        <v>30</v>
      </c>
      <c r="B37">
        <v>1</v>
      </c>
      <c r="C37" t="s">
        <v>33</v>
      </c>
      <c r="E37" s="255">
        <f>'1'!N35</f>
        <v>0</v>
      </c>
      <c r="F37" s="94" t="s">
        <v>1014</v>
      </c>
      <c r="G37" s="253" t="s">
        <v>1145</v>
      </c>
      <c r="H37" t="s">
        <v>962</v>
      </c>
      <c r="I37" s="256" t="s">
        <v>1142</v>
      </c>
      <c r="J37" s="327" t="s">
        <v>971</v>
      </c>
      <c r="K37" t="str">
        <f>IF(E37=0,"",E37)</f>
        <v/>
      </c>
      <c r="L37" s="253" t="s">
        <v>1307</v>
      </c>
    </row>
    <row r="38" spans="1:12" hidden="1" x14ac:dyDescent="0.2">
      <c r="A38" s="325">
        <v>31</v>
      </c>
      <c r="B38">
        <v>1</v>
      </c>
      <c r="C38" t="s">
        <v>752</v>
      </c>
      <c r="E38">
        <f>'1'!M40</f>
        <v>0</v>
      </c>
      <c r="F38" s="265" t="s">
        <v>40</v>
      </c>
      <c r="G38" s="253" t="s">
        <v>1145</v>
      </c>
      <c r="H38" t="s">
        <v>1148</v>
      </c>
      <c r="I38" s="327" t="s">
        <v>1144</v>
      </c>
      <c r="J38" s="327" t="s">
        <v>1299</v>
      </c>
      <c r="K38" s="325" t="str">
        <f>IF(E38=0,"",E38)</f>
        <v/>
      </c>
      <c r="L38" s="253" t="s">
        <v>1307</v>
      </c>
    </row>
    <row r="39" spans="1:12" hidden="1" x14ac:dyDescent="0.2">
      <c r="A39" s="325">
        <v>32</v>
      </c>
      <c r="B39">
        <v>1</v>
      </c>
      <c r="C39" t="s">
        <v>752</v>
      </c>
      <c r="E39">
        <f>'1'!Q40</f>
        <v>0</v>
      </c>
      <c r="F39" s="265" t="s">
        <v>1015</v>
      </c>
      <c r="I39" s="286" t="s">
        <v>1142</v>
      </c>
    </row>
    <row r="40" spans="1:12" hidden="1" x14ac:dyDescent="0.2">
      <c r="A40" s="325">
        <v>33</v>
      </c>
      <c r="B40">
        <v>1</v>
      </c>
      <c r="C40" t="s">
        <v>752</v>
      </c>
      <c r="E40">
        <f>'1'!D42</f>
        <v>0</v>
      </c>
      <c r="F40" s="263" t="s">
        <v>34</v>
      </c>
      <c r="G40" s="263" t="s">
        <v>1145</v>
      </c>
      <c r="I40" s="327" t="s">
        <v>1144</v>
      </c>
      <c r="J40" s="327" t="s">
        <v>1299</v>
      </c>
      <c r="K40" s="325" t="str">
        <f>IF(E40=0,"",E40)</f>
        <v/>
      </c>
    </row>
    <row r="41" spans="1:12" hidden="1" x14ac:dyDescent="0.2">
      <c r="A41" s="325">
        <v>34</v>
      </c>
      <c r="B41">
        <v>1</v>
      </c>
      <c r="C41" t="s">
        <v>752</v>
      </c>
      <c r="E41">
        <f>'1'!N42</f>
        <v>0</v>
      </c>
      <c r="F41" s="263" t="s">
        <v>39</v>
      </c>
      <c r="G41" s="263"/>
      <c r="I41" s="286" t="s">
        <v>1142</v>
      </c>
    </row>
    <row r="42" spans="1:12" hidden="1" x14ac:dyDescent="0.2">
      <c r="A42" s="325">
        <v>35</v>
      </c>
      <c r="B42">
        <v>1</v>
      </c>
      <c r="C42" t="s">
        <v>752</v>
      </c>
      <c r="E42">
        <f>'1'!D44</f>
        <v>0</v>
      </c>
      <c r="F42" s="263" t="s">
        <v>35</v>
      </c>
      <c r="G42" s="253" t="s">
        <v>1145</v>
      </c>
      <c r="H42" t="s">
        <v>1148</v>
      </c>
      <c r="I42" s="327" t="s">
        <v>1144</v>
      </c>
      <c r="J42" s="327" t="s">
        <v>1299</v>
      </c>
      <c r="K42" s="325" t="str">
        <f>IF(E42=0,"",E42)</f>
        <v/>
      </c>
      <c r="L42" s="253" t="s">
        <v>1307</v>
      </c>
    </row>
    <row r="43" spans="1:12" hidden="1" x14ac:dyDescent="0.2">
      <c r="A43" s="325">
        <v>36</v>
      </c>
      <c r="B43">
        <v>1</v>
      </c>
      <c r="C43" t="s">
        <v>752</v>
      </c>
      <c r="E43">
        <f>'1'!N44</f>
        <v>0</v>
      </c>
      <c r="F43" s="263" t="s">
        <v>74</v>
      </c>
      <c r="G43" s="263" t="s">
        <v>1145</v>
      </c>
      <c r="H43" t="s">
        <v>962</v>
      </c>
      <c r="I43" s="286" t="s">
        <v>31</v>
      </c>
      <c r="J43" s="327" t="s">
        <v>1299</v>
      </c>
      <c r="K43" s="325" t="str">
        <f>IF(E43=0,"",E43)</f>
        <v/>
      </c>
    </row>
    <row r="44" spans="1:12" hidden="1" x14ac:dyDescent="0.2">
      <c r="A44" s="325">
        <v>37</v>
      </c>
      <c r="B44">
        <v>1</v>
      </c>
      <c r="C44" t="s">
        <v>752</v>
      </c>
      <c r="E44" t="str">
        <f>'1'!D46</f>
        <v>SC</v>
      </c>
      <c r="F44" s="263" t="s">
        <v>36</v>
      </c>
      <c r="G44" s="263" t="s">
        <v>1145</v>
      </c>
      <c r="H44" t="s">
        <v>1148</v>
      </c>
      <c r="I44" s="327" t="s">
        <v>1144</v>
      </c>
      <c r="J44" s="327" t="s">
        <v>1299</v>
      </c>
      <c r="K44" s="325" t="str">
        <f>IF(E44=0,"",E44)</f>
        <v>SC</v>
      </c>
    </row>
    <row r="45" spans="1:12" hidden="1" x14ac:dyDescent="0.2">
      <c r="A45" s="325">
        <v>38</v>
      </c>
      <c r="B45">
        <v>1</v>
      </c>
      <c r="C45" t="s">
        <v>752</v>
      </c>
      <c r="E45">
        <v>29210</v>
      </c>
      <c r="F45" s="263" t="s">
        <v>37</v>
      </c>
      <c r="G45" s="263" t="s">
        <v>1145</v>
      </c>
      <c r="I45" s="327" t="s">
        <v>1144</v>
      </c>
      <c r="J45" s="327" t="s">
        <v>1299</v>
      </c>
      <c r="K45" s="325">
        <f>IF(E45=0,"",E45)</f>
        <v>29210</v>
      </c>
    </row>
    <row r="46" spans="1:12" hidden="1" x14ac:dyDescent="0.2">
      <c r="A46" s="325">
        <v>39</v>
      </c>
      <c r="B46">
        <v>1</v>
      </c>
      <c r="C46" t="s">
        <v>752</v>
      </c>
      <c r="E46" s="257">
        <f>'1'!N46</f>
        <v>0</v>
      </c>
      <c r="F46" s="263" t="s">
        <v>44</v>
      </c>
      <c r="G46" s="263"/>
      <c r="I46" s="286" t="s">
        <v>1142</v>
      </c>
    </row>
    <row r="47" spans="1:12" hidden="1" x14ac:dyDescent="0.2">
      <c r="A47" s="325">
        <v>40</v>
      </c>
      <c r="B47">
        <v>1</v>
      </c>
      <c r="C47" t="s">
        <v>752</v>
      </c>
      <c r="E47">
        <f>'1'!B49</f>
        <v>0</v>
      </c>
      <c r="F47" s="265" t="s">
        <v>41</v>
      </c>
      <c r="I47" s="286" t="s">
        <v>1142</v>
      </c>
    </row>
    <row r="48" spans="1:12" hidden="1" x14ac:dyDescent="0.2">
      <c r="A48" s="325">
        <v>41</v>
      </c>
      <c r="B48">
        <v>1</v>
      </c>
      <c r="C48" t="s">
        <v>752</v>
      </c>
      <c r="E48">
        <f>'1'!B51</f>
        <v>0</v>
      </c>
      <c r="F48" s="265" t="s">
        <v>42</v>
      </c>
      <c r="I48" s="286" t="s">
        <v>1142</v>
      </c>
    </row>
    <row r="49" spans="1:9" hidden="1" x14ac:dyDescent="0.2">
      <c r="A49" s="325">
        <v>42</v>
      </c>
      <c r="B49">
        <v>1</v>
      </c>
      <c r="C49" t="s">
        <v>752</v>
      </c>
      <c r="E49" t="e">
        <f>'1'!#REF!</f>
        <v>#REF!</v>
      </c>
      <c r="F49" s="265" t="s">
        <v>819</v>
      </c>
      <c r="I49" s="286" t="s">
        <v>1142</v>
      </c>
    </row>
    <row r="50" spans="1:9" hidden="1" x14ac:dyDescent="0.2">
      <c r="A50" s="325">
        <v>43</v>
      </c>
      <c r="B50">
        <v>1</v>
      </c>
      <c r="C50" t="s">
        <v>752</v>
      </c>
      <c r="E50">
        <f>'1'!B53</f>
        <v>0</v>
      </c>
      <c r="F50" s="265" t="s">
        <v>820</v>
      </c>
      <c r="I50" s="286" t="s">
        <v>1142</v>
      </c>
    </row>
    <row r="51" spans="1:9" hidden="1" x14ac:dyDescent="0.2">
      <c r="A51" s="325">
        <v>44</v>
      </c>
      <c r="B51">
        <v>1</v>
      </c>
      <c r="C51" t="s">
        <v>752</v>
      </c>
      <c r="E51">
        <f>'1'!B55</f>
        <v>0</v>
      </c>
      <c r="F51" s="265" t="s">
        <v>818</v>
      </c>
      <c r="I51" s="286" t="s">
        <v>1142</v>
      </c>
    </row>
    <row r="52" spans="1:9" hidden="1" x14ac:dyDescent="0.2">
      <c r="A52" s="325">
        <v>45</v>
      </c>
      <c r="B52">
        <v>1</v>
      </c>
      <c r="C52" t="s">
        <v>752</v>
      </c>
      <c r="E52">
        <f>'1'!B57</f>
        <v>0</v>
      </c>
      <c r="F52" s="265" t="s">
        <v>818</v>
      </c>
      <c r="I52" s="286" t="s">
        <v>1142</v>
      </c>
    </row>
    <row r="53" spans="1:9" hidden="1" x14ac:dyDescent="0.2">
      <c r="A53" s="325">
        <v>46</v>
      </c>
      <c r="B53">
        <v>1</v>
      </c>
      <c r="C53" t="s">
        <v>752</v>
      </c>
      <c r="E53">
        <f>'1'!I49</f>
        <v>0</v>
      </c>
      <c r="F53" s="263" t="s">
        <v>43</v>
      </c>
      <c r="G53" s="263"/>
      <c r="I53" s="286" t="s">
        <v>1144</v>
      </c>
    </row>
    <row r="54" spans="1:9" hidden="1" x14ac:dyDescent="0.2">
      <c r="A54" s="325">
        <v>47</v>
      </c>
      <c r="B54">
        <v>1</v>
      </c>
      <c r="C54" t="s">
        <v>752</v>
      </c>
      <c r="E54">
        <f>'1'!I51</f>
        <v>0</v>
      </c>
      <c r="F54" s="263" t="s">
        <v>34</v>
      </c>
      <c r="G54" s="263"/>
      <c r="I54" s="286" t="s">
        <v>1144</v>
      </c>
    </row>
    <row r="55" spans="1:9" hidden="1" x14ac:dyDescent="0.2">
      <c r="A55" s="325">
        <v>48</v>
      </c>
      <c r="B55">
        <v>1</v>
      </c>
      <c r="C55" t="s">
        <v>752</v>
      </c>
      <c r="E55">
        <f>'1'!H53</f>
        <v>0</v>
      </c>
      <c r="F55" s="263" t="s">
        <v>35</v>
      </c>
      <c r="G55" s="263"/>
      <c r="I55" s="286" t="s">
        <v>1144</v>
      </c>
    </row>
    <row r="56" spans="1:9" hidden="1" x14ac:dyDescent="0.2">
      <c r="A56" s="325">
        <v>49</v>
      </c>
      <c r="B56">
        <v>1</v>
      </c>
      <c r="C56" t="s">
        <v>752</v>
      </c>
      <c r="E56">
        <f>'1'!M53</f>
        <v>0</v>
      </c>
      <c r="F56" s="263" t="s">
        <v>36</v>
      </c>
      <c r="G56" s="263"/>
      <c r="I56" s="286" t="s">
        <v>1144</v>
      </c>
    </row>
    <row r="57" spans="1:9" hidden="1" x14ac:dyDescent="0.2">
      <c r="A57" s="325">
        <v>50</v>
      </c>
      <c r="B57">
        <v>1</v>
      </c>
      <c r="C57" t="s">
        <v>752</v>
      </c>
      <c r="E57">
        <f>'1'!Q53</f>
        <v>0</v>
      </c>
      <c r="F57" s="263" t="s">
        <v>37</v>
      </c>
      <c r="G57" s="263"/>
      <c r="I57" s="286" t="s">
        <v>1144</v>
      </c>
    </row>
    <row r="58" spans="1:9" hidden="1" x14ac:dyDescent="0.2">
      <c r="A58" s="325">
        <v>51</v>
      </c>
      <c r="B58">
        <v>1</v>
      </c>
      <c r="C58" t="s">
        <v>752</v>
      </c>
      <c r="E58">
        <f>'1'!H55</f>
        <v>0</v>
      </c>
      <c r="F58" s="263" t="s">
        <v>55</v>
      </c>
      <c r="G58" s="263"/>
      <c r="I58" s="286" t="s">
        <v>1144</v>
      </c>
    </row>
    <row r="59" spans="1:9" hidden="1" x14ac:dyDescent="0.2">
      <c r="A59" s="325">
        <v>52</v>
      </c>
      <c r="B59">
        <v>1</v>
      </c>
      <c r="C59" t="s">
        <v>752</v>
      </c>
      <c r="E59">
        <f>'1'!I57</f>
        <v>0</v>
      </c>
      <c r="F59" s="263" t="s">
        <v>51</v>
      </c>
      <c r="G59" s="263"/>
      <c r="I59" s="286" t="s">
        <v>1144</v>
      </c>
    </row>
    <row r="60" spans="1:9" hidden="1" x14ac:dyDescent="0.2">
      <c r="A60" s="325">
        <v>53</v>
      </c>
      <c r="B60">
        <v>1</v>
      </c>
      <c r="C60" t="s">
        <v>752</v>
      </c>
      <c r="E60">
        <f>'1'!N57</f>
        <v>0</v>
      </c>
      <c r="F60" s="263" t="s">
        <v>53</v>
      </c>
      <c r="G60" s="263"/>
      <c r="I60" s="286" t="s">
        <v>1144</v>
      </c>
    </row>
    <row r="61" spans="1:9" hidden="1" x14ac:dyDescent="0.2">
      <c r="A61" s="325">
        <v>54</v>
      </c>
      <c r="B61">
        <v>1</v>
      </c>
      <c r="C61" t="s">
        <v>752</v>
      </c>
      <c r="E61">
        <f>'1'!I59</f>
        <v>0</v>
      </c>
      <c r="F61" s="263" t="s">
        <v>52</v>
      </c>
      <c r="G61" s="263"/>
      <c r="I61" s="286" t="s">
        <v>1144</v>
      </c>
    </row>
    <row r="62" spans="1:9" hidden="1" x14ac:dyDescent="0.2">
      <c r="A62" s="325">
        <v>55</v>
      </c>
      <c r="B62">
        <v>1</v>
      </c>
      <c r="C62" t="s">
        <v>752</v>
      </c>
      <c r="E62">
        <f>'1'!N59</f>
        <v>0</v>
      </c>
      <c r="F62" s="263" t="s">
        <v>54</v>
      </c>
      <c r="G62" s="263"/>
      <c r="I62" s="286" t="s">
        <v>1144</v>
      </c>
    </row>
    <row r="63" spans="1:9" hidden="1" x14ac:dyDescent="0.2">
      <c r="A63" s="325">
        <v>56</v>
      </c>
      <c r="B63">
        <v>1</v>
      </c>
      <c r="C63" t="s">
        <v>752</v>
      </c>
      <c r="E63" s="255">
        <f>'1'!K62</f>
        <v>0</v>
      </c>
      <c r="F63" s="263" t="s">
        <v>346</v>
      </c>
      <c r="G63" s="263"/>
      <c r="I63" s="286" t="s">
        <v>1142</v>
      </c>
    </row>
    <row r="64" spans="1:9" hidden="1" x14ac:dyDescent="0.2">
      <c r="A64" s="325">
        <v>57</v>
      </c>
      <c r="B64">
        <v>1</v>
      </c>
      <c r="C64" t="s">
        <v>752</v>
      </c>
      <c r="E64">
        <f>'1'!K64</f>
        <v>0</v>
      </c>
      <c r="F64" s="263" t="s">
        <v>56</v>
      </c>
      <c r="G64" s="263"/>
      <c r="I64" s="286" t="s">
        <v>1142</v>
      </c>
    </row>
    <row r="65" spans="1:20" hidden="1" x14ac:dyDescent="0.2">
      <c r="A65" s="325">
        <v>58</v>
      </c>
      <c r="B65">
        <v>1</v>
      </c>
      <c r="C65" t="s">
        <v>752</v>
      </c>
      <c r="E65" s="255">
        <f>'1'!P66</f>
        <v>0</v>
      </c>
      <c r="F65" s="263" t="s">
        <v>57</v>
      </c>
      <c r="G65" s="263"/>
      <c r="I65" s="286" t="s">
        <v>1142</v>
      </c>
    </row>
    <row r="66" spans="1:20" hidden="1" x14ac:dyDescent="0.2">
      <c r="A66" s="325">
        <v>59</v>
      </c>
      <c r="B66">
        <v>1</v>
      </c>
      <c r="C66" t="s">
        <v>752</v>
      </c>
      <c r="E66">
        <f>'1'!B69</f>
        <v>0</v>
      </c>
      <c r="F66" s="236" t="s">
        <v>1016</v>
      </c>
      <c r="G66" s="313"/>
      <c r="H66" s="258"/>
      <c r="I66" s="286" t="s">
        <v>1142</v>
      </c>
      <c r="J66" s="258"/>
      <c r="K66" s="258"/>
      <c r="L66" s="258"/>
      <c r="M66" s="258"/>
      <c r="N66" s="258"/>
      <c r="O66" s="258"/>
      <c r="P66" s="258"/>
      <c r="Q66" s="258"/>
      <c r="R66" s="258"/>
      <c r="S66" s="258"/>
      <c r="T66" s="258"/>
    </row>
    <row r="67" spans="1:20" hidden="1" x14ac:dyDescent="0.2">
      <c r="A67" s="325">
        <v>60</v>
      </c>
      <c r="B67">
        <v>2</v>
      </c>
      <c r="C67" t="s">
        <v>752</v>
      </c>
      <c r="D67">
        <v>1</v>
      </c>
      <c r="E67">
        <f>'2'!B5</f>
        <v>0</v>
      </c>
      <c r="F67" s="244" t="s">
        <v>58</v>
      </c>
      <c r="G67" s="315"/>
      <c r="I67" s="286" t="s">
        <v>1142</v>
      </c>
    </row>
    <row r="68" spans="1:20" hidden="1" x14ac:dyDescent="0.2">
      <c r="A68" s="325">
        <v>61</v>
      </c>
      <c r="B68">
        <v>2</v>
      </c>
      <c r="C68" t="s">
        <v>752</v>
      </c>
      <c r="D68">
        <v>2</v>
      </c>
      <c r="E68">
        <f>'2'!B7</f>
        <v>0</v>
      </c>
      <c r="F68" s="244" t="s">
        <v>58</v>
      </c>
      <c r="G68" s="315"/>
      <c r="I68" s="286" t="s">
        <v>1142</v>
      </c>
    </row>
    <row r="69" spans="1:20" hidden="1" x14ac:dyDescent="0.2">
      <c r="A69" s="325">
        <v>62</v>
      </c>
      <c r="B69">
        <v>2</v>
      </c>
      <c r="C69" t="s">
        <v>752</v>
      </c>
      <c r="D69">
        <v>3</v>
      </c>
      <c r="E69">
        <f>'2'!B9</f>
        <v>0</v>
      </c>
      <c r="F69" s="244" t="s">
        <v>58</v>
      </c>
      <c r="G69" s="315"/>
      <c r="I69" s="286" t="s">
        <v>1142</v>
      </c>
    </row>
    <row r="70" spans="1:20" hidden="1" x14ac:dyDescent="0.2">
      <c r="A70" s="325">
        <v>63</v>
      </c>
      <c r="B70">
        <v>2</v>
      </c>
      <c r="C70" t="s">
        <v>752</v>
      </c>
      <c r="D70">
        <v>4</v>
      </c>
      <c r="E70">
        <f>'2'!B11</f>
        <v>0</v>
      </c>
      <c r="F70" s="244" t="s">
        <v>58</v>
      </c>
      <c r="G70" s="315"/>
      <c r="I70" s="286" t="s">
        <v>1142</v>
      </c>
    </row>
    <row r="71" spans="1:20" hidden="1" x14ac:dyDescent="0.2">
      <c r="A71" s="325">
        <v>64</v>
      </c>
      <c r="B71">
        <v>2</v>
      </c>
      <c r="C71" t="s">
        <v>752</v>
      </c>
      <c r="D71">
        <v>1</v>
      </c>
      <c r="E71">
        <f>'2'!I5</f>
        <v>0</v>
      </c>
      <c r="F71" s="244" t="s">
        <v>59</v>
      </c>
      <c r="G71" s="315"/>
      <c r="I71" s="286" t="s">
        <v>1142</v>
      </c>
    </row>
    <row r="72" spans="1:20" hidden="1" x14ac:dyDescent="0.2">
      <c r="A72" s="325">
        <v>65</v>
      </c>
      <c r="B72">
        <v>2</v>
      </c>
      <c r="C72" t="s">
        <v>752</v>
      </c>
      <c r="D72">
        <v>2</v>
      </c>
      <c r="E72">
        <f>'2'!I7</f>
        <v>0</v>
      </c>
      <c r="F72" s="244" t="s">
        <v>59</v>
      </c>
      <c r="G72" s="315"/>
      <c r="I72" s="286" t="s">
        <v>1142</v>
      </c>
    </row>
    <row r="73" spans="1:20" hidden="1" x14ac:dyDescent="0.2">
      <c r="A73" s="325">
        <v>66</v>
      </c>
      <c r="B73">
        <v>2</v>
      </c>
      <c r="C73" t="s">
        <v>752</v>
      </c>
      <c r="D73">
        <v>3</v>
      </c>
      <c r="E73">
        <f>'2'!I9</f>
        <v>0</v>
      </c>
      <c r="F73" s="244" t="s">
        <v>59</v>
      </c>
      <c r="G73" s="315"/>
      <c r="I73" s="286" t="s">
        <v>1142</v>
      </c>
    </row>
    <row r="74" spans="1:20" hidden="1" x14ac:dyDescent="0.2">
      <c r="A74" s="325">
        <v>67</v>
      </c>
      <c r="B74">
        <v>2</v>
      </c>
      <c r="C74" t="s">
        <v>752</v>
      </c>
      <c r="D74">
        <v>4</v>
      </c>
      <c r="E74">
        <f>'2'!I11</f>
        <v>0</v>
      </c>
      <c r="F74" s="244" t="s">
        <v>59</v>
      </c>
      <c r="G74" s="315"/>
      <c r="I74" s="286" t="s">
        <v>1142</v>
      </c>
    </row>
    <row r="75" spans="1:20" hidden="1" x14ac:dyDescent="0.2">
      <c r="A75" s="325">
        <v>68</v>
      </c>
      <c r="B75">
        <v>2</v>
      </c>
      <c r="C75" t="s">
        <v>752</v>
      </c>
      <c r="D75">
        <v>1</v>
      </c>
      <c r="E75">
        <f>'2'!L5</f>
        <v>0</v>
      </c>
      <c r="F75" s="244" t="s">
        <v>60</v>
      </c>
      <c r="G75" s="315"/>
      <c r="I75" s="286" t="s">
        <v>1142</v>
      </c>
    </row>
    <row r="76" spans="1:20" hidden="1" x14ac:dyDescent="0.2">
      <c r="A76" s="325">
        <v>69</v>
      </c>
      <c r="B76">
        <v>2</v>
      </c>
      <c r="C76" t="s">
        <v>752</v>
      </c>
      <c r="D76">
        <v>2</v>
      </c>
      <c r="E76">
        <f>'2'!L7</f>
        <v>0</v>
      </c>
      <c r="F76" s="244" t="s">
        <v>60</v>
      </c>
      <c r="G76" s="315"/>
      <c r="I76" s="286" t="s">
        <v>1142</v>
      </c>
    </row>
    <row r="77" spans="1:20" hidden="1" x14ac:dyDescent="0.2">
      <c r="A77" s="325">
        <v>70</v>
      </c>
      <c r="B77">
        <v>2</v>
      </c>
      <c r="C77" t="s">
        <v>752</v>
      </c>
      <c r="D77">
        <v>3</v>
      </c>
      <c r="E77">
        <f>'2'!L9</f>
        <v>0</v>
      </c>
      <c r="F77" s="244" t="s">
        <v>60</v>
      </c>
      <c r="G77" s="315"/>
      <c r="I77" s="286" t="s">
        <v>1142</v>
      </c>
    </row>
    <row r="78" spans="1:20" hidden="1" x14ac:dyDescent="0.2">
      <c r="A78" s="325">
        <v>71</v>
      </c>
      <c r="B78">
        <v>2</v>
      </c>
      <c r="C78" t="s">
        <v>752</v>
      </c>
      <c r="D78">
        <v>4</v>
      </c>
      <c r="E78">
        <f>'2'!L11</f>
        <v>0</v>
      </c>
      <c r="F78" s="244" t="s">
        <v>60</v>
      </c>
      <c r="G78" s="315"/>
      <c r="I78" s="286" t="s">
        <v>1142</v>
      </c>
    </row>
    <row r="79" spans="1:20" hidden="1" x14ac:dyDescent="0.2">
      <c r="A79" s="325">
        <v>72</v>
      </c>
      <c r="B79">
        <v>2</v>
      </c>
      <c r="C79" t="s">
        <v>752</v>
      </c>
      <c r="E79">
        <f>'2'!D14</f>
        <v>0</v>
      </c>
      <c r="F79" s="239" t="s">
        <v>1017</v>
      </c>
      <c r="G79" s="285" t="s">
        <v>1145</v>
      </c>
      <c r="I79" s="286" t="s">
        <v>1144</v>
      </c>
    </row>
    <row r="80" spans="1:20" hidden="1" x14ac:dyDescent="0.2">
      <c r="A80" s="325">
        <v>73</v>
      </c>
      <c r="B80">
        <v>2</v>
      </c>
      <c r="C80" t="s">
        <v>752</v>
      </c>
      <c r="E80">
        <f>'2'!D16</f>
        <v>0</v>
      </c>
      <c r="F80" s="238" t="s">
        <v>34</v>
      </c>
      <c r="G80" s="264"/>
      <c r="I80" s="286" t="s">
        <v>1144</v>
      </c>
    </row>
    <row r="81" spans="1:9" hidden="1" x14ac:dyDescent="0.2">
      <c r="A81" s="325">
        <v>74</v>
      </c>
      <c r="B81">
        <v>2</v>
      </c>
      <c r="C81" t="s">
        <v>752</v>
      </c>
      <c r="E81">
        <f>'2'!D17</f>
        <v>0</v>
      </c>
      <c r="F81" s="238" t="s">
        <v>35</v>
      </c>
      <c r="G81" s="264"/>
      <c r="I81" s="286" t="s">
        <v>1144</v>
      </c>
    </row>
    <row r="82" spans="1:9" hidden="1" x14ac:dyDescent="0.2">
      <c r="A82" s="325">
        <v>75</v>
      </c>
      <c r="B82">
        <v>2</v>
      </c>
      <c r="C82" t="s">
        <v>752</v>
      </c>
      <c r="E82">
        <f>'2'!D18</f>
        <v>0</v>
      </c>
      <c r="F82" s="238" t="s">
        <v>36</v>
      </c>
      <c r="G82" s="264"/>
      <c r="I82" s="286" t="s">
        <v>1144</v>
      </c>
    </row>
    <row r="83" spans="1:9" hidden="1" x14ac:dyDescent="0.2">
      <c r="A83" s="325">
        <v>76</v>
      </c>
      <c r="B83">
        <v>2</v>
      </c>
      <c r="C83" t="s">
        <v>752</v>
      </c>
      <c r="E83">
        <f>'2'!D19</f>
        <v>0</v>
      </c>
      <c r="F83" s="238" t="s">
        <v>37</v>
      </c>
      <c r="G83" s="264"/>
      <c r="I83" s="286" t="s">
        <v>1144</v>
      </c>
    </row>
    <row r="84" spans="1:9" hidden="1" x14ac:dyDescent="0.2">
      <c r="A84" s="325">
        <v>77</v>
      </c>
      <c r="B84">
        <v>2</v>
      </c>
      <c r="C84" t="s">
        <v>752</v>
      </c>
      <c r="E84">
        <f>'2'!J14</f>
        <v>0</v>
      </c>
      <c r="F84" s="278" t="s">
        <v>62</v>
      </c>
      <c r="G84" s="264"/>
      <c r="I84" s="286" t="s">
        <v>1144</v>
      </c>
    </row>
    <row r="85" spans="1:9" hidden="1" x14ac:dyDescent="0.2">
      <c r="A85" s="325">
        <v>78</v>
      </c>
      <c r="B85">
        <v>2</v>
      </c>
      <c r="C85" t="s">
        <v>752</v>
      </c>
      <c r="E85">
        <f>'2'!M14</f>
        <v>0</v>
      </c>
      <c r="F85" s="278" t="s">
        <v>63</v>
      </c>
      <c r="G85" s="264"/>
      <c r="I85" s="286" t="s">
        <v>1144</v>
      </c>
    </row>
    <row r="86" spans="1:9" hidden="1" x14ac:dyDescent="0.2">
      <c r="A86" s="325">
        <v>79</v>
      </c>
      <c r="B86">
        <v>2</v>
      </c>
      <c r="C86" t="s">
        <v>752</v>
      </c>
      <c r="E86">
        <f>'2'!O14</f>
        <v>0</v>
      </c>
      <c r="F86" s="242" t="s">
        <v>821</v>
      </c>
      <c r="G86" s="316"/>
      <c r="I86" s="256" t="s">
        <v>1142</v>
      </c>
    </row>
    <row r="87" spans="1:9" hidden="1" x14ac:dyDescent="0.2">
      <c r="A87" s="325">
        <v>80</v>
      </c>
      <c r="B87">
        <v>2</v>
      </c>
      <c r="C87" t="s">
        <v>752</v>
      </c>
      <c r="E87">
        <f>'2'!L16</f>
        <v>0</v>
      </c>
      <c r="F87" s="238" t="s">
        <v>61</v>
      </c>
      <c r="G87" s="264"/>
      <c r="I87" s="286" t="s">
        <v>1144</v>
      </c>
    </row>
    <row r="88" spans="1:9" hidden="1" x14ac:dyDescent="0.2">
      <c r="A88" s="325">
        <v>81</v>
      </c>
      <c r="B88">
        <v>2</v>
      </c>
      <c r="C88" t="s">
        <v>752</v>
      </c>
      <c r="E88">
        <f>'2'!L17</f>
        <v>0</v>
      </c>
      <c r="F88" s="238" t="s">
        <v>65</v>
      </c>
      <c r="G88" s="264"/>
      <c r="I88" s="286" t="s">
        <v>1144</v>
      </c>
    </row>
    <row r="89" spans="1:9" hidden="1" x14ac:dyDescent="0.2">
      <c r="A89" s="325">
        <v>82</v>
      </c>
      <c r="B89">
        <v>2</v>
      </c>
      <c r="C89" t="s">
        <v>752</v>
      </c>
      <c r="E89">
        <f>'2'!L18</f>
        <v>0</v>
      </c>
      <c r="F89" s="238" t="s">
        <v>64</v>
      </c>
      <c r="G89" s="264"/>
      <c r="I89" s="286" t="s">
        <v>1144</v>
      </c>
    </row>
    <row r="90" spans="1:9" hidden="1" x14ac:dyDescent="0.2">
      <c r="A90" s="325">
        <v>83</v>
      </c>
      <c r="B90">
        <v>2</v>
      </c>
      <c r="C90" t="s">
        <v>752</v>
      </c>
      <c r="E90">
        <f>'2'!L19</f>
        <v>0</v>
      </c>
      <c r="F90" s="238" t="s">
        <v>66</v>
      </c>
      <c r="G90" s="264"/>
      <c r="I90" s="286" t="s">
        <v>1144</v>
      </c>
    </row>
    <row r="91" spans="1:9" hidden="1" x14ac:dyDescent="0.2">
      <c r="A91" s="325">
        <v>84</v>
      </c>
      <c r="B91">
        <v>2</v>
      </c>
      <c r="C91" t="s">
        <v>752</v>
      </c>
      <c r="E91">
        <f>'2'!D22</f>
        <v>0</v>
      </c>
      <c r="F91" s="239" t="s">
        <v>1018</v>
      </c>
      <c r="G91" s="285"/>
      <c r="I91" s="286" t="s">
        <v>1142</v>
      </c>
    </row>
    <row r="92" spans="1:9" hidden="1" x14ac:dyDescent="0.2">
      <c r="A92" s="325">
        <v>85</v>
      </c>
      <c r="B92">
        <v>2</v>
      </c>
      <c r="C92" t="s">
        <v>752</v>
      </c>
      <c r="E92">
        <f>'2'!D24</f>
        <v>0</v>
      </c>
      <c r="F92" s="238" t="s">
        <v>34</v>
      </c>
      <c r="G92" s="264"/>
      <c r="I92" s="286" t="s">
        <v>1142</v>
      </c>
    </row>
    <row r="93" spans="1:9" hidden="1" x14ac:dyDescent="0.2">
      <c r="A93" s="325">
        <v>86</v>
      </c>
      <c r="B93">
        <v>2</v>
      </c>
      <c r="C93" t="s">
        <v>752</v>
      </c>
      <c r="E93">
        <f>'2'!D25</f>
        <v>0</v>
      </c>
      <c r="F93" s="238" t="s">
        <v>35</v>
      </c>
      <c r="G93" s="264"/>
      <c r="I93" s="286" t="s">
        <v>1142</v>
      </c>
    </row>
    <row r="94" spans="1:9" hidden="1" x14ac:dyDescent="0.2">
      <c r="A94" s="325">
        <v>87</v>
      </c>
      <c r="B94">
        <v>2</v>
      </c>
      <c r="C94" t="s">
        <v>752</v>
      </c>
      <c r="E94">
        <f>'2'!D26</f>
        <v>0</v>
      </c>
      <c r="F94" s="238" t="s">
        <v>36</v>
      </c>
      <c r="G94" s="264"/>
      <c r="I94" s="286" t="s">
        <v>1142</v>
      </c>
    </row>
    <row r="95" spans="1:9" hidden="1" x14ac:dyDescent="0.2">
      <c r="A95" s="325">
        <v>88</v>
      </c>
      <c r="B95">
        <v>2</v>
      </c>
      <c r="C95" t="s">
        <v>752</v>
      </c>
      <c r="E95">
        <f>'2'!D27</f>
        <v>0</v>
      </c>
      <c r="F95" s="238" t="s">
        <v>37</v>
      </c>
      <c r="G95" s="264"/>
      <c r="I95" s="286" t="s">
        <v>1142</v>
      </c>
    </row>
    <row r="96" spans="1:9" hidden="1" x14ac:dyDescent="0.2">
      <c r="A96" s="325">
        <v>89</v>
      </c>
      <c r="B96">
        <v>2</v>
      </c>
      <c r="C96" t="s">
        <v>752</v>
      </c>
      <c r="E96">
        <f>'2'!J22</f>
        <v>0</v>
      </c>
      <c r="F96" s="278" t="s">
        <v>62</v>
      </c>
      <c r="G96" s="264"/>
      <c r="I96" s="286" t="s">
        <v>1142</v>
      </c>
    </row>
    <row r="97" spans="1:11" hidden="1" x14ac:dyDescent="0.2">
      <c r="A97" s="325">
        <v>90</v>
      </c>
      <c r="B97">
        <v>2</v>
      </c>
      <c r="C97" t="s">
        <v>752</v>
      </c>
      <c r="E97">
        <f>'2'!M22</f>
        <v>0</v>
      </c>
      <c r="F97" s="278" t="s">
        <v>63</v>
      </c>
      <c r="G97" s="264"/>
      <c r="I97" s="286" t="s">
        <v>1142</v>
      </c>
    </row>
    <row r="98" spans="1:11" hidden="1" x14ac:dyDescent="0.2">
      <c r="A98" s="325">
        <v>91</v>
      </c>
      <c r="B98">
        <v>2</v>
      </c>
      <c r="C98" t="s">
        <v>752</v>
      </c>
      <c r="E98">
        <f>'2'!O22</f>
        <v>0</v>
      </c>
      <c r="F98" s="59" t="s">
        <v>822</v>
      </c>
      <c r="G98" s="59"/>
      <c r="I98" s="286" t="s">
        <v>1142</v>
      </c>
    </row>
    <row r="99" spans="1:11" hidden="1" x14ac:dyDescent="0.2">
      <c r="A99" s="325">
        <v>92</v>
      </c>
      <c r="B99">
        <v>2</v>
      </c>
      <c r="C99" t="s">
        <v>752</v>
      </c>
      <c r="E99">
        <f>'2'!L24</f>
        <v>0</v>
      </c>
      <c r="F99" s="238" t="s">
        <v>61</v>
      </c>
      <c r="G99" s="264"/>
      <c r="I99" s="286" t="s">
        <v>1142</v>
      </c>
    </row>
    <row r="100" spans="1:11" hidden="1" x14ac:dyDescent="0.2">
      <c r="A100" s="325">
        <v>93</v>
      </c>
      <c r="B100">
        <v>2</v>
      </c>
      <c r="C100" t="s">
        <v>752</v>
      </c>
      <c r="E100">
        <f>'2'!L25</f>
        <v>0</v>
      </c>
      <c r="F100" s="238" t="s">
        <v>65</v>
      </c>
      <c r="G100" s="264"/>
      <c r="I100" s="286" t="s">
        <v>1142</v>
      </c>
    </row>
    <row r="101" spans="1:11" hidden="1" x14ac:dyDescent="0.2">
      <c r="A101" s="325">
        <v>94</v>
      </c>
      <c r="B101">
        <v>2</v>
      </c>
      <c r="C101" t="s">
        <v>752</v>
      </c>
      <c r="E101">
        <f>'2'!L26</f>
        <v>0</v>
      </c>
      <c r="F101" s="238" t="s">
        <v>64</v>
      </c>
      <c r="G101" s="264"/>
      <c r="I101" s="286" t="s">
        <v>1142</v>
      </c>
    </row>
    <row r="102" spans="1:11" hidden="1" x14ac:dyDescent="0.2">
      <c r="A102" s="325">
        <v>95</v>
      </c>
      <c r="B102">
        <v>2</v>
      </c>
      <c r="C102" t="s">
        <v>752</v>
      </c>
      <c r="E102">
        <f>'2'!L27</f>
        <v>0</v>
      </c>
      <c r="F102" s="238" t="s">
        <v>66</v>
      </c>
      <c r="G102" s="264"/>
      <c r="I102" s="286" t="s">
        <v>1142</v>
      </c>
    </row>
    <row r="103" spans="1:11" hidden="1" x14ac:dyDescent="0.2">
      <c r="A103" s="325">
        <v>96</v>
      </c>
      <c r="B103">
        <v>2</v>
      </c>
      <c r="C103" t="s">
        <v>752</v>
      </c>
      <c r="E103">
        <f>'2'!D30</f>
        <v>0</v>
      </c>
      <c r="F103" s="239" t="s">
        <v>1019</v>
      </c>
      <c r="G103" s="325" t="s">
        <v>1145</v>
      </c>
      <c r="H103" s="325"/>
      <c r="I103" s="286" t="s">
        <v>31</v>
      </c>
      <c r="J103" s="330" t="s">
        <v>1301</v>
      </c>
      <c r="K103" s="325" t="str">
        <f>IF(E103=0,"",E103)</f>
        <v/>
      </c>
    </row>
    <row r="104" spans="1:11" hidden="1" x14ac:dyDescent="0.2">
      <c r="A104" s="325">
        <v>97</v>
      </c>
      <c r="B104">
        <v>2</v>
      </c>
      <c r="C104" t="s">
        <v>752</v>
      </c>
      <c r="E104">
        <f>'2'!D32</f>
        <v>0</v>
      </c>
      <c r="F104" s="238" t="s">
        <v>34</v>
      </c>
      <c r="G104" s="264"/>
      <c r="I104" s="286" t="s">
        <v>1142</v>
      </c>
    </row>
    <row r="105" spans="1:11" hidden="1" x14ac:dyDescent="0.2">
      <c r="A105" s="325">
        <v>98</v>
      </c>
      <c r="B105">
        <v>2</v>
      </c>
      <c r="C105" t="s">
        <v>752</v>
      </c>
      <c r="E105">
        <f>'2'!D33</f>
        <v>0</v>
      </c>
      <c r="F105" s="238" t="s">
        <v>35</v>
      </c>
      <c r="G105" s="264"/>
      <c r="I105" s="286" t="s">
        <v>1142</v>
      </c>
    </row>
    <row r="106" spans="1:11" hidden="1" x14ac:dyDescent="0.2">
      <c r="A106" s="325">
        <v>99</v>
      </c>
      <c r="B106">
        <v>2</v>
      </c>
      <c r="C106" t="s">
        <v>752</v>
      </c>
      <c r="E106">
        <f>'2'!D34</f>
        <v>0</v>
      </c>
      <c r="F106" s="238" t="s">
        <v>36</v>
      </c>
      <c r="G106" s="264"/>
      <c r="I106" s="286" t="s">
        <v>1142</v>
      </c>
    </row>
    <row r="107" spans="1:11" hidden="1" x14ac:dyDescent="0.2">
      <c r="A107" s="325">
        <v>100</v>
      </c>
      <c r="B107">
        <v>2</v>
      </c>
      <c r="C107" t="s">
        <v>752</v>
      </c>
      <c r="F107" s="238" t="s">
        <v>37</v>
      </c>
      <c r="G107" s="264"/>
      <c r="I107" s="286" t="s">
        <v>1142</v>
      </c>
    </row>
    <row r="108" spans="1:11" hidden="1" x14ac:dyDescent="0.2">
      <c r="A108" s="325">
        <v>101</v>
      </c>
      <c r="B108">
        <v>2</v>
      </c>
      <c r="C108" t="s">
        <v>752</v>
      </c>
      <c r="F108" s="278" t="s">
        <v>62</v>
      </c>
      <c r="G108" s="264"/>
      <c r="I108" s="286" t="s">
        <v>1142</v>
      </c>
    </row>
    <row r="109" spans="1:11" hidden="1" x14ac:dyDescent="0.2">
      <c r="A109" s="325">
        <v>102</v>
      </c>
      <c r="B109">
        <v>2</v>
      </c>
      <c r="C109" t="s">
        <v>752</v>
      </c>
      <c r="F109" s="278" t="s">
        <v>63</v>
      </c>
      <c r="G109" s="264"/>
      <c r="I109" s="286" t="s">
        <v>1142</v>
      </c>
    </row>
    <row r="110" spans="1:11" hidden="1" x14ac:dyDescent="0.2">
      <c r="A110" s="325">
        <v>103</v>
      </c>
      <c r="B110">
        <v>2</v>
      </c>
      <c r="C110" t="s">
        <v>752</v>
      </c>
      <c r="E110">
        <f>'2'!L32</f>
        <v>0</v>
      </c>
      <c r="F110" s="238" t="s">
        <v>61</v>
      </c>
      <c r="G110" s="325" t="s">
        <v>1145</v>
      </c>
      <c r="H110" s="325"/>
      <c r="I110" s="286" t="s">
        <v>1142</v>
      </c>
      <c r="J110" s="330" t="s">
        <v>1301</v>
      </c>
      <c r="K110" s="325" t="str">
        <f>IF(E110=0,"",E110)</f>
        <v/>
      </c>
    </row>
    <row r="111" spans="1:11" hidden="1" x14ac:dyDescent="0.2">
      <c r="A111" s="325">
        <v>104</v>
      </c>
      <c r="B111">
        <v>2</v>
      </c>
      <c r="C111" t="s">
        <v>752</v>
      </c>
      <c r="E111">
        <f>'2'!L33</f>
        <v>0</v>
      </c>
      <c r="F111" s="238" t="s">
        <v>65</v>
      </c>
      <c r="G111" s="325" t="s">
        <v>1145</v>
      </c>
      <c r="H111" s="325"/>
      <c r="I111" s="286" t="s">
        <v>31</v>
      </c>
      <c r="J111" s="330" t="s">
        <v>1301</v>
      </c>
      <c r="K111" s="325" t="str">
        <f>IF(E111=0,"",E111)</f>
        <v/>
      </c>
    </row>
    <row r="112" spans="1:11" hidden="1" x14ac:dyDescent="0.2">
      <c r="A112" s="325">
        <v>105</v>
      </c>
      <c r="B112">
        <v>2</v>
      </c>
      <c r="C112" t="s">
        <v>752</v>
      </c>
      <c r="F112" s="238" t="s">
        <v>64</v>
      </c>
      <c r="G112" s="264"/>
      <c r="I112" s="286" t="s">
        <v>1142</v>
      </c>
    </row>
    <row r="113" spans="1:11" hidden="1" x14ac:dyDescent="0.2">
      <c r="A113" s="325">
        <v>106</v>
      </c>
      <c r="B113">
        <v>2</v>
      </c>
      <c r="C113" t="s">
        <v>752</v>
      </c>
      <c r="E113">
        <f>'2'!L35</f>
        <v>0</v>
      </c>
      <c r="F113" s="238" t="s">
        <v>66</v>
      </c>
      <c r="G113" s="325" t="s">
        <v>1145</v>
      </c>
      <c r="H113" s="325"/>
      <c r="I113" s="286" t="s">
        <v>1142</v>
      </c>
      <c r="J113" s="330" t="s">
        <v>1301</v>
      </c>
      <c r="K113" s="325" t="str">
        <f>IF(E113=0,"",E113)</f>
        <v/>
      </c>
    </row>
    <row r="114" spans="1:11" hidden="1" x14ac:dyDescent="0.2">
      <c r="A114" s="325">
        <v>107</v>
      </c>
      <c r="B114">
        <v>2</v>
      </c>
      <c r="C114" t="s">
        <v>752</v>
      </c>
      <c r="E114">
        <f>'2'!D38</f>
        <v>0</v>
      </c>
      <c r="F114" s="239" t="s">
        <v>1020</v>
      </c>
      <c r="G114" s="325" t="s">
        <v>1145</v>
      </c>
      <c r="H114" s="325"/>
      <c r="I114" s="286" t="s">
        <v>31</v>
      </c>
      <c r="J114" s="330" t="s">
        <v>1301</v>
      </c>
      <c r="K114" s="325" t="str">
        <f>IF(E114=0,"",E114)</f>
        <v/>
      </c>
    </row>
    <row r="115" spans="1:11" hidden="1" x14ac:dyDescent="0.2">
      <c r="A115" s="325">
        <v>108</v>
      </c>
      <c r="B115">
        <v>2</v>
      </c>
      <c r="C115" t="s">
        <v>752</v>
      </c>
      <c r="F115" s="238" t="s">
        <v>34</v>
      </c>
      <c r="G115" s="264"/>
      <c r="I115" s="286" t="s">
        <v>1142</v>
      </c>
    </row>
    <row r="116" spans="1:11" hidden="1" x14ac:dyDescent="0.2">
      <c r="A116" s="325">
        <v>109</v>
      </c>
      <c r="B116">
        <v>2</v>
      </c>
      <c r="C116" t="s">
        <v>752</v>
      </c>
      <c r="F116" s="238" t="s">
        <v>35</v>
      </c>
      <c r="G116" s="264"/>
      <c r="I116" s="286" t="s">
        <v>1142</v>
      </c>
    </row>
    <row r="117" spans="1:11" hidden="1" x14ac:dyDescent="0.2">
      <c r="A117" s="325">
        <v>110</v>
      </c>
      <c r="B117">
        <v>2</v>
      </c>
      <c r="C117" t="s">
        <v>752</v>
      </c>
      <c r="F117" s="238" t="s">
        <v>36</v>
      </c>
      <c r="G117" s="264"/>
      <c r="I117" s="286" t="s">
        <v>1142</v>
      </c>
    </row>
    <row r="118" spans="1:11" hidden="1" x14ac:dyDescent="0.2">
      <c r="A118" s="325">
        <v>111</v>
      </c>
      <c r="B118">
        <v>2</v>
      </c>
      <c r="C118" t="s">
        <v>752</v>
      </c>
      <c r="F118" s="238" t="s">
        <v>37</v>
      </c>
      <c r="G118" s="264"/>
      <c r="I118" s="286" t="s">
        <v>1142</v>
      </c>
    </row>
    <row r="119" spans="1:11" hidden="1" x14ac:dyDescent="0.2">
      <c r="A119" s="325">
        <v>112</v>
      </c>
      <c r="B119">
        <v>2</v>
      </c>
      <c r="C119" t="s">
        <v>752</v>
      </c>
      <c r="E119">
        <f>'2'!L40</f>
        <v>0</v>
      </c>
      <c r="F119" s="238" t="s">
        <v>61</v>
      </c>
      <c r="G119" s="325" t="s">
        <v>1145</v>
      </c>
      <c r="H119" s="325"/>
      <c r="I119" s="286" t="s">
        <v>1149</v>
      </c>
      <c r="J119" s="330" t="s">
        <v>1301</v>
      </c>
      <c r="K119" s="325" t="str">
        <f>IF(E119=0,"",E119)</f>
        <v/>
      </c>
    </row>
    <row r="120" spans="1:11" hidden="1" x14ac:dyDescent="0.2">
      <c r="A120" s="325">
        <v>113</v>
      </c>
      <c r="B120">
        <v>2</v>
      </c>
      <c r="C120" t="s">
        <v>752</v>
      </c>
      <c r="E120">
        <f>'2'!L41</f>
        <v>0</v>
      </c>
      <c r="F120" s="238" t="s">
        <v>65</v>
      </c>
      <c r="G120" s="325" t="s">
        <v>1145</v>
      </c>
      <c r="H120" s="325"/>
      <c r="I120" s="286" t="s">
        <v>31</v>
      </c>
      <c r="J120" s="330" t="s">
        <v>1301</v>
      </c>
      <c r="K120" s="325" t="str">
        <f>IF(E120=0,"",E120)</f>
        <v/>
      </c>
    </row>
    <row r="121" spans="1:11" hidden="1" x14ac:dyDescent="0.2">
      <c r="A121" s="325">
        <v>114</v>
      </c>
      <c r="B121">
        <v>2</v>
      </c>
      <c r="C121" t="s">
        <v>752</v>
      </c>
      <c r="F121" s="238" t="s">
        <v>64</v>
      </c>
      <c r="G121" s="264"/>
      <c r="I121" s="286" t="s">
        <v>1142</v>
      </c>
    </row>
    <row r="122" spans="1:11" hidden="1" x14ac:dyDescent="0.2">
      <c r="A122" s="325">
        <v>115</v>
      </c>
      <c r="B122">
        <v>2</v>
      </c>
      <c r="C122" t="s">
        <v>752</v>
      </c>
      <c r="E122">
        <f>'2'!L43</f>
        <v>0</v>
      </c>
      <c r="F122" s="238" t="s">
        <v>66</v>
      </c>
      <c r="G122" s="325" t="s">
        <v>1145</v>
      </c>
      <c r="H122" s="325"/>
      <c r="I122" s="286" t="s">
        <v>1149</v>
      </c>
      <c r="J122" s="330" t="s">
        <v>1301</v>
      </c>
      <c r="K122" s="325" t="str">
        <f>IF(E122=0,"",E122)</f>
        <v/>
      </c>
    </row>
    <row r="123" spans="1:11" hidden="1" x14ac:dyDescent="0.2">
      <c r="A123" s="325">
        <v>116</v>
      </c>
      <c r="B123">
        <v>2</v>
      </c>
      <c r="C123" t="s">
        <v>752</v>
      </c>
      <c r="E123">
        <f>'2'!D46</f>
        <v>0</v>
      </c>
      <c r="F123" s="239" t="s">
        <v>1021</v>
      </c>
      <c r="G123" s="325" t="s">
        <v>1145</v>
      </c>
      <c r="H123" s="325"/>
      <c r="I123" s="286" t="s">
        <v>31</v>
      </c>
      <c r="J123" s="330" t="s">
        <v>1301</v>
      </c>
      <c r="K123" s="325" t="str">
        <f>IF(E123=0,"",E123)</f>
        <v/>
      </c>
    </row>
    <row r="124" spans="1:11" hidden="1" x14ac:dyDescent="0.2">
      <c r="A124" s="325">
        <v>117</v>
      </c>
      <c r="B124">
        <v>2</v>
      </c>
      <c r="C124" t="s">
        <v>752</v>
      </c>
      <c r="F124" s="238" t="s">
        <v>34</v>
      </c>
      <c r="G124" s="264"/>
      <c r="I124" s="286" t="s">
        <v>1142</v>
      </c>
    </row>
    <row r="125" spans="1:11" hidden="1" x14ac:dyDescent="0.2">
      <c r="A125" s="325">
        <v>118</v>
      </c>
      <c r="B125">
        <v>2</v>
      </c>
      <c r="C125" t="s">
        <v>752</v>
      </c>
      <c r="F125" s="238" t="s">
        <v>35</v>
      </c>
      <c r="G125" s="264"/>
      <c r="I125" s="286" t="s">
        <v>1142</v>
      </c>
    </row>
    <row r="126" spans="1:11" hidden="1" x14ac:dyDescent="0.2">
      <c r="A126" s="325">
        <v>119</v>
      </c>
      <c r="B126">
        <v>2</v>
      </c>
      <c r="C126" t="s">
        <v>752</v>
      </c>
      <c r="F126" s="238" t="s">
        <v>36</v>
      </c>
      <c r="G126" s="264"/>
      <c r="I126" s="286" t="s">
        <v>1142</v>
      </c>
    </row>
    <row r="127" spans="1:11" hidden="1" x14ac:dyDescent="0.2">
      <c r="A127" s="325">
        <v>120</v>
      </c>
      <c r="B127">
        <v>2</v>
      </c>
      <c r="C127" t="s">
        <v>752</v>
      </c>
      <c r="F127" s="238" t="s">
        <v>37</v>
      </c>
      <c r="G127" s="264"/>
      <c r="I127" s="286" t="s">
        <v>1142</v>
      </c>
    </row>
    <row r="128" spans="1:11" hidden="1" x14ac:dyDescent="0.2">
      <c r="A128" s="325">
        <v>121</v>
      </c>
      <c r="B128">
        <v>2</v>
      </c>
      <c r="C128" t="s">
        <v>752</v>
      </c>
      <c r="E128">
        <f>'2'!L48</f>
        <v>0</v>
      </c>
      <c r="F128" s="238" t="s">
        <v>61</v>
      </c>
      <c r="G128" s="325" t="s">
        <v>1145</v>
      </c>
      <c r="H128" s="325"/>
      <c r="I128" s="286" t="s">
        <v>1142</v>
      </c>
      <c r="J128" s="330" t="s">
        <v>1301</v>
      </c>
      <c r="K128" s="325" t="str">
        <f>IF(E128=0,"",E128)</f>
        <v/>
      </c>
    </row>
    <row r="129" spans="1:11" hidden="1" x14ac:dyDescent="0.2">
      <c r="A129" s="325">
        <v>122</v>
      </c>
      <c r="B129">
        <v>2</v>
      </c>
      <c r="C129" t="s">
        <v>752</v>
      </c>
      <c r="E129">
        <f>'2'!L49</f>
        <v>0</v>
      </c>
      <c r="F129" s="238" t="s">
        <v>65</v>
      </c>
      <c r="G129" s="325" t="s">
        <v>1145</v>
      </c>
      <c r="H129" s="325"/>
      <c r="I129" s="286" t="s">
        <v>31</v>
      </c>
      <c r="J129" s="330" t="s">
        <v>1301</v>
      </c>
      <c r="K129" s="325" t="str">
        <f>IF(E129=0,"",E129)</f>
        <v/>
      </c>
    </row>
    <row r="130" spans="1:11" hidden="1" x14ac:dyDescent="0.2">
      <c r="A130" s="325">
        <v>123</v>
      </c>
      <c r="B130">
        <v>2</v>
      </c>
      <c r="C130" t="s">
        <v>752</v>
      </c>
      <c r="F130" s="238" t="s">
        <v>64</v>
      </c>
      <c r="G130" s="264"/>
      <c r="I130" s="286" t="s">
        <v>1142</v>
      </c>
    </row>
    <row r="131" spans="1:11" hidden="1" x14ac:dyDescent="0.2">
      <c r="A131" s="325">
        <v>124</v>
      </c>
      <c r="B131">
        <v>2</v>
      </c>
      <c r="C131" t="s">
        <v>752</v>
      </c>
      <c r="E131">
        <f>'2'!L51</f>
        <v>0</v>
      </c>
      <c r="F131" s="238" t="s">
        <v>66</v>
      </c>
      <c r="G131" s="325" t="s">
        <v>1145</v>
      </c>
      <c r="H131" s="325"/>
      <c r="I131" s="286" t="s">
        <v>1142</v>
      </c>
      <c r="J131" s="330" t="s">
        <v>1301</v>
      </c>
      <c r="K131" s="325" t="str">
        <f>IF(E131=0,"",E131)</f>
        <v/>
      </c>
    </row>
    <row r="132" spans="1:11" hidden="1" x14ac:dyDescent="0.2">
      <c r="A132" s="325">
        <v>125</v>
      </c>
      <c r="B132">
        <v>2</v>
      </c>
      <c r="C132" t="s">
        <v>752</v>
      </c>
      <c r="F132" s="239" t="s">
        <v>1022</v>
      </c>
      <c r="G132" s="285"/>
      <c r="I132" s="286" t="s">
        <v>1142</v>
      </c>
    </row>
    <row r="133" spans="1:11" hidden="1" x14ac:dyDescent="0.2">
      <c r="A133" s="325">
        <v>126</v>
      </c>
      <c r="B133">
        <v>2</v>
      </c>
      <c r="C133" t="s">
        <v>752</v>
      </c>
      <c r="F133" s="238" t="s">
        <v>34</v>
      </c>
      <c r="G133" s="264"/>
      <c r="I133" s="286" t="s">
        <v>1142</v>
      </c>
    </row>
    <row r="134" spans="1:11" hidden="1" x14ac:dyDescent="0.2">
      <c r="A134" s="325">
        <v>127</v>
      </c>
      <c r="B134">
        <v>2</v>
      </c>
      <c r="C134" t="s">
        <v>752</v>
      </c>
      <c r="F134" s="238" t="s">
        <v>35</v>
      </c>
      <c r="G134" s="264"/>
      <c r="I134" s="286" t="s">
        <v>1142</v>
      </c>
    </row>
    <row r="135" spans="1:11" hidden="1" x14ac:dyDescent="0.2">
      <c r="A135" s="325">
        <v>128</v>
      </c>
      <c r="B135">
        <v>2</v>
      </c>
      <c r="C135" t="s">
        <v>752</v>
      </c>
      <c r="F135" s="238" t="s">
        <v>36</v>
      </c>
      <c r="G135" s="264"/>
      <c r="I135" s="286" t="s">
        <v>1142</v>
      </c>
    </row>
    <row r="136" spans="1:11" hidden="1" x14ac:dyDescent="0.2">
      <c r="A136" s="325">
        <v>129</v>
      </c>
      <c r="B136">
        <v>2</v>
      </c>
      <c r="C136" t="s">
        <v>752</v>
      </c>
      <c r="F136" s="238" t="s">
        <v>37</v>
      </c>
      <c r="G136" s="264"/>
      <c r="I136" s="286" t="s">
        <v>1142</v>
      </c>
    </row>
    <row r="137" spans="1:11" hidden="1" x14ac:dyDescent="0.2">
      <c r="A137" s="325">
        <v>130</v>
      </c>
      <c r="B137">
        <v>2</v>
      </c>
      <c r="C137" t="s">
        <v>752</v>
      </c>
      <c r="F137" s="238" t="s">
        <v>61</v>
      </c>
      <c r="G137" s="264"/>
      <c r="I137" s="286" t="s">
        <v>1142</v>
      </c>
    </row>
    <row r="138" spans="1:11" hidden="1" x14ac:dyDescent="0.2">
      <c r="A138" s="325">
        <v>131</v>
      </c>
      <c r="B138">
        <v>2</v>
      </c>
      <c r="C138" t="s">
        <v>752</v>
      </c>
      <c r="F138" s="238" t="s">
        <v>65</v>
      </c>
      <c r="G138" s="264"/>
      <c r="I138" s="286" t="s">
        <v>1142</v>
      </c>
    </row>
    <row r="139" spans="1:11" hidden="1" x14ac:dyDescent="0.2">
      <c r="A139" s="325">
        <v>132</v>
      </c>
      <c r="B139">
        <v>2</v>
      </c>
      <c r="C139" t="s">
        <v>752</v>
      </c>
      <c r="F139" s="238" t="s">
        <v>64</v>
      </c>
      <c r="G139" s="264"/>
      <c r="I139" s="286" t="s">
        <v>1142</v>
      </c>
    </row>
    <row r="140" spans="1:11" hidden="1" x14ac:dyDescent="0.2">
      <c r="A140" s="325">
        <v>133</v>
      </c>
      <c r="B140">
        <v>2</v>
      </c>
      <c r="C140" t="s">
        <v>752</v>
      </c>
      <c r="F140" s="238" t="s">
        <v>66</v>
      </c>
      <c r="G140" s="264"/>
      <c r="I140" s="286" t="s">
        <v>1142</v>
      </c>
    </row>
    <row r="141" spans="1:11" hidden="1" x14ac:dyDescent="0.2">
      <c r="A141" s="325">
        <v>134</v>
      </c>
      <c r="B141">
        <v>2</v>
      </c>
      <c r="C141" t="s">
        <v>752</v>
      </c>
      <c r="E141">
        <f>'2'!D62</f>
        <v>0</v>
      </c>
      <c r="F141" s="239" t="s">
        <v>1023</v>
      </c>
      <c r="G141" s="325" t="s">
        <v>1145</v>
      </c>
      <c r="H141" s="325"/>
      <c r="I141" s="286" t="s">
        <v>31</v>
      </c>
      <c r="J141" s="330" t="s">
        <v>1301</v>
      </c>
      <c r="K141" s="325" t="str">
        <f>IF(E141=0,"",E141)</f>
        <v/>
      </c>
    </row>
    <row r="142" spans="1:11" hidden="1" x14ac:dyDescent="0.2">
      <c r="A142" s="325">
        <v>135</v>
      </c>
      <c r="B142">
        <v>2</v>
      </c>
      <c r="C142" t="s">
        <v>752</v>
      </c>
      <c r="F142" s="238" t="s">
        <v>34</v>
      </c>
      <c r="G142" s="264"/>
      <c r="I142" s="286" t="s">
        <v>1142</v>
      </c>
    </row>
    <row r="143" spans="1:11" hidden="1" x14ac:dyDescent="0.2">
      <c r="A143" s="325">
        <v>136</v>
      </c>
      <c r="B143">
        <v>2</v>
      </c>
      <c r="C143" t="s">
        <v>752</v>
      </c>
      <c r="F143" s="238" t="s">
        <v>35</v>
      </c>
      <c r="G143" s="264"/>
      <c r="I143" s="286" t="s">
        <v>1142</v>
      </c>
    </row>
    <row r="144" spans="1:11" hidden="1" x14ac:dyDescent="0.2">
      <c r="A144" s="325">
        <v>137</v>
      </c>
      <c r="B144">
        <v>2</v>
      </c>
      <c r="C144" t="s">
        <v>752</v>
      </c>
      <c r="F144" s="238" t="s">
        <v>36</v>
      </c>
      <c r="G144" s="264"/>
      <c r="I144" s="286" t="s">
        <v>1142</v>
      </c>
    </row>
    <row r="145" spans="1:11" hidden="1" x14ac:dyDescent="0.2">
      <c r="A145" s="325">
        <v>138</v>
      </c>
      <c r="B145">
        <v>2</v>
      </c>
      <c r="C145" t="s">
        <v>752</v>
      </c>
      <c r="F145" s="238" t="s">
        <v>37</v>
      </c>
      <c r="G145" s="264"/>
      <c r="I145" s="286" t="s">
        <v>1142</v>
      </c>
    </row>
    <row r="146" spans="1:11" hidden="1" x14ac:dyDescent="0.2">
      <c r="A146" s="325">
        <v>139</v>
      </c>
      <c r="B146">
        <v>2</v>
      </c>
      <c r="C146" t="s">
        <v>752</v>
      </c>
      <c r="E146">
        <f>'2'!L64</f>
        <v>0</v>
      </c>
      <c r="F146" s="238" t="s">
        <v>61</v>
      </c>
      <c r="G146" s="325" t="s">
        <v>1145</v>
      </c>
      <c r="H146" s="325"/>
      <c r="I146" s="286" t="s">
        <v>1149</v>
      </c>
      <c r="J146" s="330" t="s">
        <v>1301</v>
      </c>
      <c r="K146" s="325" t="str">
        <f>IF(E146=0,"",E146)</f>
        <v/>
      </c>
    </row>
    <row r="147" spans="1:11" hidden="1" x14ac:dyDescent="0.2">
      <c r="A147" s="325">
        <v>140</v>
      </c>
      <c r="B147">
        <v>2</v>
      </c>
      <c r="C147" t="s">
        <v>752</v>
      </c>
      <c r="E147">
        <f>'2'!L65</f>
        <v>0</v>
      </c>
      <c r="F147" s="238" t="s">
        <v>65</v>
      </c>
      <c r="G147" s="325" t="s">
        <v>1145</v>
      </c>
      <c r="H147" s="325"/>
      <c r="I147" s="286" t="s">
        <v>31</v>
      </c>
      <c r="J147" s="330" t="s">
        <v>1301</v>
      </c>
      <c r="K147" s="325" t="str">
        <f>IF(E147=0,"",E147)</f>
        <v/>
      </c>
    </row>
    <row r="148" spans="1:11" hidden="1" x14ac:dyDescent="0.2">
      <c r="A148" s="325">
        <v>141</v>
      </c>
      <c r="B148">
        <v>2</v>
      </c>
      <c r="C148" t="s">
        <v>752</v>
      </c>
      <c r="F148" s="238" t="s">
        <v>64</v>
      </c>
      <c r="G148" s="264"/>
      <c r="I148" s="286" t="s">
        <v>1142</v>
      </c>
    </row>
    <row r="149" spans="1:11" hidden="1" x14ac:dyDescent="0.2">
      <c r="A149" s="325">
        <v>142</v>
      </c>
      <c r="B149">
        <v>2</v>
      </c>
      <c r="C149" t="s">
        <v>752</v>
      </c>
      <c r="E149">
        <f>'2'!L67</f>
        <v>0</v>
      </c>
      <c r="F149" s="238" t="s">
        <v>66</v>
      </c>
      <c r="G149" s="325" t="s">
        <v>1145</v>
      </c>
      <c r="H149" s="325"/>
      <c r="I149" s="286" t="s">
        <v>1149</v>
      </c>
      <c r="J149" s="330" t="s">
        <v>1301</v>
      </c>
      <c r="K149" s="325" t="str">
        <f>IF(E149=0,"",E149)</f>
        <v/>
      </c>
    </row>
    <row r="150" spans="1:11" hidden="1" x14ac:dyDescent="0.2">
      <c r="A150" s="325">
        <v>143</v>
      </c>
      <c r="B150">
        <v>2</v>
      </c>
      <c r="C150" t="s">
        <v>752</v>
      </c>
      <c r="E150">
        <f>'2'!D69</f>
        <v>0</v>
      </c>
      <c r="F150" s="239" t="s">
        <v>1024</v>
      </c>
      <c r="G150" s="325" t="s">
        <v>1145</v>
      </c>
      <c r="H150" s="325"/>
      <c r="I150" s="286" t="s">
        <v>31</v>
      </c>
      <c r="J150" s="330" t="s">
        <v>1301</v>
      </c>
      <c r="K150" s="325" t="str">
        <f>IF(E150=0,"",E150)</f>
        <v/>
      </c>
    </row>
    <row r="151" spans="1:11" hidden="1" x14ac:dyDescent="0.2">
      <c r="A151" s="325">
        <v>144</v>
      </c>
      <c r="B151">
        <v>2</v>
      </c>
      <c r="C151" t="s">
        <v>752</v>
      </c>
      <c r="F151" s="238" t="s">
        <v>34</v>
      </c>
      <c r="G151" s="264"/>
      <c r="I151" s="286" t="s">
        <v>1142</v>
      </c>
    </row>
    <row r="152" spans="1:11" hidden="1" x14ac:dyDescent="0.2">
      <c r="A152" s="325">
        <v>145</v>
      </c>
      <c r="B152">
        <v>2</v>
      </c>
      <c r="C152" t="s">
        <v>752</v>
      </c>
      <c r="F152" s="238" t="s">
        <v>35</v>
      </c>
      <c r="G152" s="264"/>
      <c r="I152" s="286" t="s">
        <v>1142</v>
      </c>
    </row>
    <row r="153" spans="1:11" hidden="1" x14ac:dyDescent="0.2">
      <c r="A153" s="325">
        <v>146</v>
      </c>
      <c r="B153">
        <v>2</v>
      </c>
      <c r="C153" t="s">
        <v>752</v>
      </c>
      <c r="F153" s="238" t="s">
        <v>36</v>
      </c>
      <c r="G153" s="264"/>
      <c r="I153" s="286" t="s">
        <v>1142</v>
      </c>
    </row>
    <row r="154" spans="1:11" hidden="1" x14ac:dyDescent="0.2">
      <c r="A154" s="325">
        <v>147</v>
      </c>
      <c r="B154">
        <v>2</v>
      </c>
      <c r="C154" t="s">
        <v>752</v>
      </c>
      <c r="F154" s="238" t="s">
        <v>37</v>
      </c>
      <c r="G154" s="264"/>
      <c r="I154" s="286" t="s">
        <v>1142</v>
      </c>
    </row>
    <row r="155" spans="1:11" hidden="1" x14ac:dyDescent="0.2">
      <c r="A155" s="325">
        <v>148</v>
      </c>
      <c r="B155">
        <v>2</v>
      </c>
      <c r="C155" t="s">
        <v>752</v>
      </c>
      <c r="E155">
        <f>'2'!L71</f>
        <v>0</v>
      </c>
      <c r="F155" s="238" t="s">
        <v>61</v>
      </c>
      <c r="G155" s="325" t="s">
        <v>1145</v>
      </c>
      <c r="H155" s="325"/>
      <c r="I155" s="286" t="s">
        <v>1149</v>
      </c>
      <c r="J155" s="330" t="s">
        <v>1301</v>
      </c>
      <c r="K155" s="325" t="str">
        <f>IF(E155=0,"",E155)</f>
        <v/>
      </c>
    </row>
    <row r="156" spans="1:11" hidden="1" x14ac:dyDescent="0.2">
      <c r="A156" s="325">
        <v>149</v>
      </c>
      <c r="B156">
        <v>2</v>
      </c>
      <c r="C156" t="s">
        <v>752</v>
      </c>
      <c r="E156">
        <f>'2'!L72</f>
        <v>0</v>
      </c>
      <c r="F156" s="238" t="s">
        <v>65</v>
      </c>
      <c r="G156" s="325" t="s">
        <v>1145</v>
      </c>
      <c r="H156" s="325"/>
      <c r="I156" s="286" t="s">
        <v>31</v>
      </c>
      <c r="J156" s="330" t="s">
        <v>1301</v>
      </c>
      <c r="K156" s="325" t="str">
        <f>IF(E156=0,"",E156)</f>
        <v/>
      </c>
    </row>
    <row r="157" spans="1:11" hidden="1" x14ac:dyDescent="0.2">
      <c r="A157" s="325">
        <v>150</v>
      </c>
      <c r="B157">
        <v>2</v>
      </c>
      <c r="C157" t="s">
        <v>752</v>
      </c>
      <c r="F157" s="238" t="s">
        <v>64</v>
      </c>
      <c r="G157" s="264"/>
      <c r="I157" s="286" t="s">
        <v>1142</v>
      </c>
    </row>
    <row r="158" spans="1:11" hidden="1" x14ac:dyDescent="0.2">
      <c r="A158" s="325">
        <v>151</v>
      </c>
      <c r="B158">
        <v>2</v>
      </c>
      <c r="C158" t="s">
        <v>752</v>
      </c>
      <c r="E158">
        <f>'2'!L74</f>
        <v>0</v>
      </c>
      <c r="F158" s="238" t="s">
        <v>66</v>
      </c>
      <c r="G158" s="325" t="s">
        <v>1145</v>
      </c>
      <c r="H158" s="325"/>
      <c r="I158" s="286" t="s">
        <v>1149</v>
      </c>
      <c r="J158" s="330" t="s">
        <v>1301</v>
      </c>
      <c r="K158" s="325" t="str">
        <f>IF(E158=0,"",E158)</f>
        <v/>
      </c>
    </row>
    <row r="159" spans="1:11" hidden="1" x14ac:dyDescent="0.2">
      <c r="A159" s="325">
        <v>152</v>
      </c>
      <c r="B159">
        <v>3</v>
      </c>
      <c r="C159" t="s">
        <v>67</v>
      </c>
      <c r="E159">
        <f>'3'!H5</f>
        <v>0</v>
      </c>
      <c r="F159" s="264" t="s">
        <v>620</v>
      </c>
      <c r="G159" s="253" t="s">
        <v>1272</v>
      </c>
      <c r="I159" s="286" t="s">
        <v>1149</v>
      </c>
      <c r="J159" s="330" t="s">
        <v>1297</v>
      </c>
      <c r="K159" s="325" t="str">
        <f>IF(E159="x",1,IF(E159="Yes",1,""))</f>
        <v/>
      </c>
    </row>
    <row r="160" spans="1:11" hidden="1" x14ac:dyDescent="0.2">
      <c r="A160" s="325">
        <v>153</v>
      </c>
      <c r="B160">
        <v>3</v>
      </c>
      <c r="C160" t="s">
        <v>67</v>
      </c>
      <c r="F160" s="264" t="s">
        <v>68</v>
      </c>
      <c r="G160"/>
      <c r="I160" s="286" t="s">
        <v>1142</v>
      </c>
    </row>
    <row r="161" spans="1:11" hidden="1" x14ac:dyDescent="0.2">
      <c r="A161" s="325">
        <v>154</v>
      </c>
      <c r="B161">
        <v>3</v>
      </c>
      <c r="C161" t="s">
        <v>67</v>
      </c>
      <c r="E161">
        <f>'3'!H9</f>
        <v>0</v>
      </c>
      <c r="F161" s="264" t="s">
        <v>69</v>
      </c>
      <c r="G161" s="253" t="s">
        <v>1272</v>
      </c>
      <c r="I161" s="286" t="s">
        <v>1142</v>
      </c>
      <c r="J161" s="330" t="s">
        <v>1302</v>
      </c>
      <c r="K161" s="325" t="str">
        <f>IF(E161="x",1,IF(E161="Yes",1,""))</f>
        <v/>
      </c>
    </row>
    <row r="162" spans="1:11" hidden="1" x14ac:dyDescent="0.2">
      <c r="A162" s="325">
        <v>155</v>
      </c>
      <c r="B162">
        <v>3</v>
      </c>
      <c r="C162" t="s">
        <v>67</v>
      </c>
      <c r="F162" s="264" t="s">
        <v>621</v>
      </c>
      <c r="G162"/>
      <c r="I162" s="286" t="s">
        <v>1142</v>
      </c>
    </row>
    <row r="163" spans="1:11" hidden="1" x14ac:dyDescent="0.2">
      <c r="A163" s="325">
        <v>156</v>
      </c>
      <c r="B163">
        <v>3</v>
      </c>
      <c r="C163" t="s">
        <v>67</v>
      </c>
      <c r="E163">
        <f>'3'!H13</f>
        <v>0</v>
      </c>
      <c r="F163" s="59" t="s">
        <v>718</v>
      </c>
      <c r="G163" s="253" t="s">
        <v>1272</v>
      </c>
      <c r="I163" s="286" t="s">
        <v>31</v>
      </c>
      <c r="J163" s="330" t="s">
        <v>1297</v>
      </c>
      <c r="K163" s="325" t="str">
        <f>IF(E163="x",1,IF(E163="Yes",1,""))</f>
        <v/>
      </c>
    </row>
    <row r="164" spans="1:11" hidden="1" x14ac:dyDescent="0.2">
      <c r="A164" s="325">
        <v>157</v>
      </c>
      <c r="B164">
        <v>3</v>
      </c>
      <c r="C164" t="s">
        <v>67</v>
      </c>
      <c r="E164">
        <f>'3'!H15</f>
        <v>0</v>
      </c>
      <c r="F164" s="264" t="s">
        <v>70</v>
      </c>
      <c r="G164" s="253" t="s">
        <v>1272</v>
      </c>
      <c r="I164" s="286" t="s">
        <v>1149</v>
      </c>
      <c r="J164" s="330" t="s">
        <v>1299</v>
      </c>
      <c r="K164" s="325" t="str">
        <f>IF(E164="x",1,IF(E164="Yes",1,""))</f>
        <v/>
      </c>
    </row>
    <row r="165" spans="1:11" hidden="1" x14ac:dyDescent="0.2">
      <c r="A165" s="325">
        <v>158</v>
      </c>
      <c r="B165">
        <v>3</v>
      </c>
      <c r="C165" t="s">
        <v>67</v>
      </c>
      <c r="E165">
        <f>'3'!H17</f>
        <v>0</v>
      </c>
      <c r="F165" s="264" t="s">
        <v>71</v>
      </c>
      <c r="G165" s="253" t="s">
        <v>1272</v>
      </c>
      <c r="I165" s="286" t="s">
        <v>31</v>
      </c>
      <c r="J165" s="330" t="s">
        <v>1299</v>
      </c>
      <c r="K165" s="325" t="str">
        <f>IF(E165="x",1,IF(E165="Yes",1,""))</f>
        <v/>
      </c>
    </row>
    <row r="166" spans="1:11" hidden="1" x14ac:dyDescent="0.2">
      <c r="A166" s="325">
        <v>159</v>
      </c>
      <c r="B166">
        <v>3</v>
      </c>
      <c r="C166" t="s">
        <v>67</v>
      </c>
      <c r="F166" s="264" t="s">
        <v>72</v>
      </c>
      <c r="G166" s="264"/>
      <c r="I166" s="286" t="s">
        <v>1142</v>
      </c>
    </row>
    <row r="167" spans="1:11" hidden="1" x14ac:dyDescent="0.2">
      <c r="A167" s="325">
        <v>160</v>
      </c>
      <c r="B167">
        <v>3</v>
      </c>
      <c r="C167" t="s">
        <v>67</v>
      </c>
      <c r="F167" s="264" t="s">
        <v>73</v>
      </c>
      <c r="G167" s="264"/>
      <c r="I167" s="286" t="s">
        <v>1142</v>
      </c>
    </row>
    <row r="168" spans="1:11" hidden="1" x14ac:dyDescent="0.2">
      <c r="A168" s="325">
        <v>161</v>
      </c>
      <c r="B168">
        <v>3</v>
      </c>
      <c r="C168" t="s">
        <v>67</v>
      </c>
      <c r="F168" s="285" t="s">
        <v>1025</v>
      </c>
      <c r="G168" s="285"/>
      <c r="I168" s="286" t="s">
        <v>1142</v>
      </c>
    </row>
    <row r="169" spans="1:11" hidden="1" x14ac:dyDescent="0.2">
      <c r="A169" s="325">
        <v>162</v>
      </c>
      <c r="B169">
        <v>3</v>
      </c>
      <c r="C169" t="s">
        <v>67</v>
      </c>
      <c r="E169">
        <f>'3'!P7</f>
        <v>0</v>
      </c>
      <c r="F169" s="264" t="s">
        <v>77</v>
      </c>
      <c r="G169" s="253" t="s">
        <v>1145</v>
      </c>
      <c r="I169" s="286" t="s">
        <v>31</v>
      </c>
      <c r="J169" s="330" t="s">
        <v>1299</v>
      </c>
      <c r="K169" s="325" t="str">
        <f>IF(E169=0,"",E169)</f>
        <v/>
      </c>
    </row>
    <row r="170" spans="1:11" hidden="1" x14ac:dyDescent="0.2">
      <c r="A170" s="325">
        <v>163</v>
      </c>
      <c r="B170">
        <v>3</v>
      </c>
      <c r="C170" t="s">
        <v>67</v>
      </c>
      <c r="E170">
        <f>'3'!P9</f>
        <v>0</v>
      </c>
      <c r="F170" s="264" t="s">
        <v>76</v>
      </c>
      <c r="G170" s="253" t="s">
        <v>1145</v>
      </c>
      <c r="I170" s="286" t="s">
        <v>31</v>
      </c>
      <c r="J170" s="330" t="s">
        <v>1299</v>
      </c>
      <c r="K170" s="325" t="str">
        <f>IF(E170=0,"",E170)</f>
        <v/>
      </c>
    </row>
    <row r="171" spans="1:11" hidden="1" x14ac:dyDescent="0.2">
      <c r="A171" s="325">
        <v>164</v>
      </c>
      <c r="B171">
        <v>3</v>
      </c>
      <c r="C171" t="s">
        <v>67</v>
      </c>
      <c r="E171">
        <f>'3'!P11</f>
        <v>0</v>
      </c>
      <c r="F171" s="264" t="s">
        <v>75</v>
      </c>
      <c r="G171" s="253" t="s">
        <v>1145</v>
      </c>
      <c r="I171" s="286" t="s">
        <v>31</v>
      </c>
      <c r="J171" s="330" t="s">
        <v>1299</v>
      </c>
      <c r="K171" s="325" t="str">
        <f>IF(E171=0,"",E171)</f>
        <v/>
      </c>
    </row>
    <row r="172" spans="1:11" hidden="1" x14ac:dyDescent="0.2">
      <c r="A172" s="325">
        <v>165</v>
      </c>
      <c r="B172">
        <v>3</v>
      </c>
      <c r="C172" t="s">
        <v>67</v>
      </c>
      <c r="F172" s="59" t="s">
        <v>794</v>
      </c>
      <c r="G172" s="59"/>
      <c r="I172" s="286" t="s">
        <v>1142</v>
      </c>
    </row>
    <row r="173" spans="1:11" hidden="1" x14ac:dyDescent="0.2">
      <c r="A173" s="325">
        <v>166</v>
      </c>
      <c r="B173">
        <v>3</v>
      </c>
      <c r="C173" t="s">
        <v>67</v>
      </c>
      <c r="F173" s="59" t="s">
        <v>793</v>
      </c>
      <c r="G173" s="59"/>
      <c r="I173" s="286" t="s">
        <v>1142</v>
      </c>
    </row>
    <row r="174" spans="1:11" hidden="1" x14ac:dyDescent="0.2">
      <c r="A174" s="325">
        <v>167</v>
      </c>
      <c r="B174">
        <v>3</v>
      </c>
      <c r="C174" t="s">
        <v>67</v>
      </c>
      <c r="F174" s="264" t="s">
        <v>79</v>
      </c>
      <c r="G174" s="264"/>
      <c r="I174" s="286" t="s">
        <v>1142</v>
      </c>
    </row>
    <row r="175" spans="1:11" hidden="1" x14ac:dyDescent="0.2">
      <c r="A175" s="325">
        <v>168</v>
      </c>
      <c r="B175">
        <v>3</v>
      </c>
      <c r="C175" t="s">
        <v>67</v>
      </c>
      <c r="F175" s="279" t="s">
        <v>1026</v>
      </c>
      <c r="G175" s="285"/>
      <c r="I175" s="286" t="s">
        <v>1142</v>
      </c>
    </row>
    <row r="176" spans="1:11" hidden="1" x14ac:dyDescent="0.2">
      <c r="A176" s="325">
        <v>169</v>
      </c>
      <c r="B176">
        <v>3</v>
      </c>
      <c r="C176" t="s">
        <v>67</v>
      </c>
      <c r="F176" s="264" t="s">
        <v>80</v>
      </c>
      <c r="G176" s="264"/>
      <c r="I176" s="286" t="s">
        <v>1142</v>
      </c>
    </row>
    <row r="177" spans="1:12" hidden="1" x14ac:dyDescent="0.2">
      <c r="A177" s="325">
        <v>170</v>
      </c>
      <c r="B177">
        <v>3</v>
      </c>
      <c r="C177" t="s">
        <v>965</v>
      </c>
      <c r="F177" s="264" t="s">
        <v>82</v>
      </c>
      <c r="G177" s="264"/>
      <c r="H177" t="s">
        <v>962</v>
      </c>
      <c r="I177" s="318" t="s">
        <v>1276</v>
      </c>
      <c r="J177" s="286" t="s">
        <v>1150</v>
      </c>
    </row>
    <row r="178" spans="1:12" hidden="1" x14ac:dyDescent="0.2">
      <c r="A178" s="325">
        <v>171</v>
      </c>
      <c r="B178">
        <v>3</v>
      </c>
      <c r="C178" t="s">
        <v>965</v>
      </c>
      <c r="F178" s="263" t="s">
        <v>83</v>
      </c>
      <c r="G178" s="263"/>
      <c r="H178" t="s">
        <v>962</v>
      </c>
      <c r="I178" s="318" t="s">
        <v>1276</v>
      </c>
      <c r="J178" s="286" t="s">
        <v>1152</v>
      </c>
    </row>
    <row r="179" spans="1:12" hidden="1" x14ac:dyDescent="0.2">
      <c r="A179" s="325">
        <v>172</v>
      </c>
      <c r="B179">
        <v>3</v>
      </c>
      <c r="C179" t="s">
        <v>965</v>
      </c>
      <c r="F179" s="263" t="s">
        <v>627</v>
      </c>
      <c r="G179" s="263"/>
      <c r="H179" t="s">
        <v>962</v>
      </c>
      <c r="I179" s="318" t="s">
        <v>1276</v>
      </c>
      <c r="J179" s="286" t="s">
        <v>1151</v>
      </c>
    </row>
    <row r="180" spans="1:12" hidden="1" x14ac:dyDescent="0.2">
      <c r="A180" s="325">
        <v>173</v>
      </c>
      <c r="B180">
        <v>3</v>
      </c>
      <c r="C180" s="325" t="s">
        <v>965</v>
      </c>
      <c r="E180">
        <f>'3'!C34</f>
        <v>0</v>
      </c>
      <c r="F180" s="316" t="s">
        <v>1273</v>
      </c>
      <c r="G180" s="253" t="s">
        <v>968</v>
      </c>
      <c r="H180" s="318" t="s">
        <v>1275</v>
      </c>
      <c r="I180" s="318" t="s">
        <v>31</v>
      </c>
      <c r="J180" s="330" t="s">
        <v>1299</v>
      </c>
    </row>
    <row r="181" spans="1:12" hidden="1" x14ac:dyDescent="0.2">
      <c r="A181" s="325">
        <v>174</v>
      </c>
      <c r="B181">
        <v>3</v>
      </c>
      <c r="C181" t="s">
        <v>965</v>
      </c>
      <c r="E181" s="257">
        <f>'3'!G34</f>
        <v>0</v>
      </c>
      <c r="F181" s="263" t="s">
        <v>86</v>
      </c>
      <c r="G181" s="253" t="s">
        <v>11</v>
      </c>
      <c r="I181" s="327" t="s">
        <v>31</v>
      </c>
      <c r="J181" s="286" t="s">
        <v>1153</v>
      </c>
      <c r="K181" s="325" t="str">
        <f>IF(E181=0,"",E181)</f>
        <v/>
      </c>
    </row>
    <row r="182" spans="1:12" hidden="1" x14ac:dyDescent="0.2">
      <c r="A182" s="325">
        <v>175</v>
      </c>
      <c r="B182">
        <v>3</v>
      </c>
      <c r="C182" t="s">
        <v>965</v>
      </c>
      <c r="E182" s="255">
        <f>'3'!G36</f>
        <v>0</v>
      </c>
      <c r="F182" s="265" t="s">
        <v>84</v>
      </c>
      <c r="G182" s="253" t="s">
        <v>1294</v>
      </c>
      <c r="I182" s="327" t="s">
        <v>31</v>
      </c>
      <c r="J182" s="318" t="s">
        <v>1320</v>
      </c>
      <c r="K182" s="325" t="str">
        <f>IF(E182=0,"",E182)</f>
        <v/>
      </c>
    </row>
    <row r="183" spans="1:12" hidden="1" x14ac:dyDescent="0.2">
      <c r="A183" s="325">
        <v>176</v>
      </c>
      <c r="B183">
        <v>3</v>
      </c>
      <c r="C183" t="s">
        <v>965</v>
      </c>
      <c r="E183">
        <f>'3'!C36</f>
        <v>0</v>
      </c>
      <c r="F183" s="265" t="s">
        <v>85</v>
      </c>
      <c r="G183" s="253" t="s">
        <v>1294</v>
      </c>
      <c r="H183" s="253" t="s">
        <v>1148</v>
      </c>
      <c r="I183" s="327" t="s">
        <v>31</v>
      </c>
      <c r="J183" s="330" t="s">
        <v>1146</v>
      </c>
      <c r="K183" s="325" t="str">
        <f>IF(E183=0,"",E183)</f>
        <v/>
      </c>
      <c r="L183" s="253" t="s">
        <v>1307</v>
      </c>
    </row>
    <row r="184" spans="1:12" hidden="1" x14ac:dyDescent="0.2">
      <c r="A184" s="325">
        <v>177</v>
      </c>
      <c r="B184">
        <v>3</v>
      </c>
      <c r="C184" t="s">
        <v>965</v>
      </c>
      <c r="F184" s="263" t="s">
        <v>87</v>
      </c>
      <c r="G184" s="263"/>
      <c r="H184" t="s">
        <v>1155</v>
      </c>
      <c r="I184" s="318" t="s">
        <v>1280</v>
      </c>
    </row>
    <row r="185" spans="1:12" hidden="1" x14ac:dyDescent="0.2">
      <c r="A185" s="325">
        <v>178</v>
      </c>
      <c r="B185">
        <v>3</v>
      </c>
      <c r="C185" t="s">
        <v>965</v>
      </c>
      <c r="F185" s="278" t="s">
        <v>88</v>
      </c>
      <c r="G185" s="264"/>
      <c r="H185" t="s">
        <v>1155</v>
      </c>
      <c r="I185" s="318" t="s">
        <v>1280</v>
      </c>
    </row>
    <row r="186" spans="1:12" hidden="1" x14ac:dyDescent="0.2">
      <c r="A186" s="325">
        <v>179</v>
      </c>
      <c r="B186">
        <v>3</v>
      </c>
      <c r="C186" t="s">
        <v>965</v>
      </c>
      <c r="F186" s="280" t="s">
        <v>35</v>
      </c>
      <c r="G186" s="59"/>
      <c r="H186" t="s">
        <v>1155</v>
      </c>
      <c r="I186" s="318" t="s">
        <v>1280</v>
      </c>
    </row>
    <row r="187" spans="1:12" hidden="1" x14ac:dyDescent="0.2">
      <c r="A187" s="325">
        <v>180</v>
      </c>
      <c r="B187">
        <v>3</v>
      </c>
      <c r="C187" t="s">
        <v>965</v>
      </c>
      <c r="F187" s="278" t="s">
        <v>36</v>
      </c>
      <c r="G187" s="264"/>
      <c r="H187" t="s">
        <v>1155</v>
      </c>
      <c r="I187" s="318" t="s">
        <v>1280</v>
      </c>
    </row>
    <row r="188" spans="1:12" hidden="1" x14ac:dyDescent="0.2">
      <c r="A188" s="325">
        <v>181</v>
      </c>
      <c r="B188">
        <v>3</v>
      </c>
      <c r="C188" t="s">
        <v>965</v>
      </c>
      <c r="F188" s="281" t="s">
        <v>37</v>
      </c>
      <c r="G188" s="264"/>
      <c r="H188" t="s">
        <v>1155</v>
      </c>
      <c r="I188" s="318" t="s">
        <v>1280</v>
      </c>
    </row>
    <row r="189" spans="1:12" hidden="1" x14ac:dyDescent="0.2">
      <c r="A189" s="325">
        <v>182</v>
      </c>
      <c r="B189">
        <v>3</v>
      </c>
      <c r="C189" t="s">
        <v>965</v>
      </c>
      <c r="F189" s="263" t="s">
        <v>4</v>
      </c>
      <c r="G189" s="263"/>
      <c r="I189" s="286" t="s">
        <v>1142</v>
      </c>
    </row>
    <row r="190" spans="1:12" hidden="1" x14ac:dyDescent="0.2">
      <c r="A190" s="325">
        <v>183</v>
      </c>
      <c r="B190">
        <v>3</v>
      </c>
      <c r="C190" t="s">
        <v>965</v>
      </c>
      <c r="D190">
        <v>1</v>
      </c>
      <c r="F190" s="59" t="s">
        <v>950</v>
      </c>
      <c r="G190" s="59"/>
      <c r="I190" s="286" t="s">
        <v>1142</v>
      </c>
    </row>
    <row r="191" spans="1:12" hidden="1" x14ac:dyDescent="0.2">
      <c r="A191" s="325">
        <v>184</v>
      </c>
      <c r="B191">
        <v>3</v>
      </c>
      <c r="C191" t="s">
        <v>965</v>
      </c>
      <c r="D191">
        <v>1</v>
      </c>
      <c r="E191" t="str">
        <f>'3'!L21</f>
        <v>yy.yyyyy</v>
      </c>
      <c r="F191" s="94" t="s">
        <v>1281</v>
      </c>
      <c r="G191" s="253" t="s">
        <v>1145</v>
      </c>
      <c r="I191" s="286" t="s">
        <v>1149</v>
      </c>
      <c r="J191" s="330" t="s">
        <v>1299</v>
      </c>
    </row>
    <row r="192" spans="1:12" hidden="1" x14ac:dyDescent="0.2">
      <c r="A192" s="325">
        <v>185</v>
      </c>
      <c r="B192">
        <v>3</v>
      </c>
      <c r="C192" s="325" t="s">
        <v>965</v>
      </c>
      <c r="D192">
        <v>1</v>
      </c>
      <c r="E192" t="str">
        <f>'3'!P21</f>
        <v>xx.xxxxx</v>
      </c>
      <c r="F192" s="94" t="s">
        <v>1282</v>
      </c>
      <c r="G192" s="319" t="s">
        <v>1145</v>
      </c>
      <c r="I192" s="286" t="s">
        <v>1149</v>
      </c>
      <c r="J192" s="330" t="s">
        <v>1299</v>
      </c>
    </row>
    <row r="193" spans="1:10" hidden="1" x14ac:dyDescent="0.2">
      <c r="A193" s="325">
        <v>186</v>
      </c>
      <c r="B193">
        <v>3</v>
      </c>
      <c r="C193" t="s">
        <v>965</v>
      </c>
      <c r="D193">
        <v>1</v>
      </c>
      <c r="F193" s="59" t="s">
        <v>951</v>
      </c>
      <c r="G193" s="59"/>
      <c r="I193" s="330" t="s">
        <v>1142</v>
      </c>
    </row>
    <row r="194" spans="1:10" hidden="1" x14ac:dyDescent="0.2">
      <c r="A194" s="325">
        <v>187</v>
      </c>
      <c r="B194">
        <v>3</v>
      </c>
      <c r="C194" t="s">
        <v>965</v>
      </c>
      <c r="D194">
        <v>1</v>
      </c>
      <c r="F194" s="59" t="s">
        <v>952</v>
      </c>
      <c r="G194" s="59"/>
      <c r="I194" s="330" t="s">
        <v>1142</v>
      </c>
    </row>
    <row r="195" spans="1:10" hidden="1" x14ac:dyDescent="0.2">
      <c r="A195" s="325">
        <v>188</v>
      </c>
      <c r="B195">
        <v>3</v>
      </c>
      <c r="C195" t="s">
        <v>965</v>
      </c>
      <c r="D195">
        <v>1</v>
      </c>
      <c r="F195" s="59" t="s">
        <v>953</v>
      </c>
      <c r="G195" s="59"/>
      <c r="I195" s="330" t="s">
        <v>1142</v>
      </c>
    </row>
    <row r="196" spans="1:10" hidden="1" x14ac:dyDescent="0.2">
      <c r="A196" s="325">
        <v>189</v>
      </c>
      <c r="B196">
        <v>3</v>
      </c>
      <c r="C196" t="s">
        <v>965</v>
      </c>
      <c r="D196">
        <v>1</v>
      </c>
      <c r="F196" s="94" t="s">
        <v>954</v>
      </c>
      <c r="G196" s="94"/>
      <c r="I196" s="330" t="s">
        <v>1142</v>
      </c>
    </row>
    <row r="197" spans="1:10" hidden="1" x14ac:dyDescent="0.2">
      <c r="A197" s="325">
        <v>190</v>
      </c>
      <c r="B197">
        <v>3</v>
      </c>
      <c r="C197" t="s">
        <v>965</v>
      </c>
      <c r="D197">
        <v>1</v>
      </c>
      <c r="F197" s="94" t="s">
        <v>955</v>
      </c>
      <c r="G197" s="94"/>
      <c r="I197" s="330" t="s">
        <v>1142</v>
      </c>
    </row>
    <row r="198" spans="1:10" hidden="1" x14ac:dyDescent="0.2">
      <c r="A198" s="325">
        <v>191</v>
      </c>
      <c r="B198">
        <v>3</v>
      </c>
      <c r="C198" t="s">
        <v>965</v>
      </c>
      <c r="D198">
        <v>1</v>
      </c>
      <c r="F198" s="94" t="s">
        <v>956</v>
      </c>
      <c r="G198" s="94"/>
      <c r="I198" s="330" t="s">
        <v>1142</v>
      </c>
    </row>
    <row r="199" spans="1:10" hidden="1" x14ac:dyDescent="0.2">
      <c r="A199" s="325">
        <v>192</v>
      </c>
      <c r="B199">
        <v>3</v>
      </c>
      <c r="C199" t="s">
        <v>965</v>
      </c>
      <c r="D199">
        <v>2</v>
      </c>
      <c r="F199" s="59" t="s">
        <v>950</v>
      </c>
      <c r="G199" s="59"/>
      <c r="I199" s="286" t="s">
        <v>1142</v>
      </c>
    </row>
    <row r="200" spans="1:10" hidden="1" x14ac:dyDescent="0.2">
      <c r="A200" s="325">
        <v>193</v>
      </c>
      <c r="B200">
        <v>3</v>
      </c>
      <c r="C200" t="s">
        <v>965</v>
      </c>
      <c r="D200">
        <v>2</v>
      </c>
      <c r="F200" s="94" t="s">
        <v>949</v>
      </c>
      <c r="G200" s="94"/>
      <c r="I200" s="286" t="s">
        <v>1142</v>
      </c>
    </row>
    <row r="201" spans="1:10" hidden="1" x14ac:dyDescent="0.2">
      <c r="A201" s="325">
        <v>194</v>
      </c>
      <c r="B201">
        <v>3</v>
      </c>
      <c r="C201" t="s">
        <v>965</v>
      </c>
      <c r="D201">
        <v>2</v>
      </c>
      <c r="F201" s="59" t="s">
        <v>951</v>
      </c>
      <c r="G201" s="59"/>
      <c r="I201" s="286" t="s">
        <v>1142</v>
      </c>
    </row>
    <row r="202" spans="1:10" hidden="1" x14ac:dyDescent="0.2">
      <c r="A202" s="325">
        <v>195</v>
      </c>
      <c r="B202">
        <v>3</v>
      </c>
      <c r="C202" t="s">
        <v>965</v>
      </c>
      <c r="D202">
        <v>2</v>
      </c>
      <c r="F202" s="59" t="s">
        <v>952</v>
      </c>
      <c r="G202" s="59"/>
      <c r="I202" s="286" t="s">
        <v>1142</v>
      </c>
    </row>
    <row r="203" spans="1:10" hidden="1" x14ac:dyDescent="0.2">
      <c r="A203" s="325">
        <v>196</v>
      </c>
      <c r="B203">
        <v>3</v>
      </c>
      <c r="C203" t="s">
        <v>965</v>
      </c>
      <c r="D203">
        <v>2</v>
      </c>
      <c r="F203" s="59" t="s">
        <v>953</v>
      </c>
      <c r="G203" s="59"/>
      <c r="I203" s="286" t="s">
        <v>1142</v>
      </c>
    </row>
    <row r="204" spans="1:10" hidden="1" x14ac:dyDescent="0.2">
      <c r="A204" s="325">
        <v>197</v>
      </c>
      <c r="B204">
        <v>3</v>
      </c>
      <c r="C204" t="s">
        <v>965</v>
      </c>
      <c r="D204">
        <v>2</v>
      </c>
      <c r="F204" s="94" t="s">
        <v>954</v>
      </c>
      <c r="G204" s="94"/>
      <c r="I204" s="286" t="s">
        <v>1142</v>
      </c>
    </row>
    <row r="205" spans="1:10" hidden="1" x14ac:dyDescent="0.2">
      <c r="A205" s="325">
        <v>198</v>
      </c>
      <c r="B205">
        <v>3</v>
      </c>
      <c r="C205" t="s">
        <v>965</v>
      </c>
      <c r="D205">
        <v>2</v>
      </c>
      <c r="F205" s="94" t="s">
        <v>955</v>
      </c>
      <c r="G205" s="94"/>
      <c r="I205" s="286" t="s">
        <v>1142</v>
      </c>
    </row>
    <row r="206" spans="1:10" hidden="1" x14ac:dyDescent="0.2">
      <c r="A206" s="325">
        <v>199</v>
      </c>
      <c r="B206">
        <v>3</v>
      </c>
      <c r="C206" t="s">
        <v>965</v>
      </c>
      <c r="D206">
        <v>2</v>
      </c>
      <c r="F206" s="94" t="s">
        <v>956</v>
      </c>
      <c r="G206" s="94"/>
      <c r="I206" s="286" t="s">
        <v>1142</v>
      </c>
    </row>
    <row r="207" spans="1:10" hidden="1" x14ac:dyDescent="0.2">
      <c r="A207" s="325">
        <v>200</v>
      </c>
      <c r="B207">
        <v>3</v>
      </c>
      <c r="C207" t="s">
        <v>965</v>
      </c>
      <c r="F207" s="263" t="s">
        <v>82</v>
      </c>
      <c r="G207" s="263"/>
      <c r="H207" t="s">
        <v>962</v>
      </c>
      <c r="I207" s="318" t="s">
        <v>1276</v>
      </c>
      <c r="J207" s="286" t="s">
        <v>1150</v>
      </c>
    </row>
    <row r="208" spans="1:10" hidden="1" x14ac:dyDescent="0.2">
      <c r="A208" s="325">
        <v>201</v>
      </c>
      <c r="B208">
        <v>3</v>
      </c>
      <c r="C208" t="s">
        <v>965</v>
      </c>
      <c r="F208" s="263" t="s">
        <v>83</v>
      </c>
      <c r="G208" s="263"/>
      <c r="H208" t="s">
        <v>962</v>
      </c>
      <c r="I208" s="318" t="s">
        <v>1276</v>
      </c>
      <c r="J208" s="286" t="s">
        <v>1152</v>
      </c>
    </row>
    <row r="209" spans="1:11" hidden="1" x14ac:dyDescent="0.2">
      <c r="A209" s="325">
        <v>202</v>
      </c>
      <c r="B209">
        <v>3</v>
      </c>
      <c r="C209" t="s">
        <v>965</v>
      </c>
      <c r="F209" s="263" t="s">
        <v>627</v>
      </c>
      <c r="G209" s="263"/>
      <c r="H209" t="s">
        <v>962</v>
      </c>
      <c r="I209" s="318" t="s">
        <v>1276</v>
      </c>
      <c r="J209" s="286" t="s">
        <v>1151</v>
      </c>
    </row>
    <row r="210" spans="1:11" hidden="1" x14ac:dyDescent="0.2">
      <c r="A210" s="325">
        <v>203</v>
      </c>
      <c r="B210">
        <v>3</v>
      </c>
      <c r="C210" s="325" t="s">
        <v>965</v>
      </c>
      <c r="E210">
        <f>'3'!C49</f>
        <v>0</v>
      </c>
      <c r="F210" s="316" t="s">
        <v>1273</v>
      </c>
      <c r="G210" s="253" t="s">
        <v>968</v>
      </c>
      <c r="H210" s="318" t="s">
        <v>1275</v>
      </c>
      <c r="I210" s="318" t="s">
        <v>31</v>
      </c>
      <c r="J210" s="318" t="s">
        <v>1320</v>
      </c>
    </row>
    <row r="211" spans="1:11" hidden="1" x14ac:dyDescent="0.2">
      <c r="A211" s="325">
        <v>204</v>
      </c>
      <c r="B211">
        <v>3</v>
      </c>
      <c r="C211" t="s">
        <v>965</v>
      </c>
      <c r="E211" s="257">
        <f>'3'!K49</f>
        <v>0</v>
      </c>
      <c r="F211" s="263" t="s">
        <v>86</v>
      </c>
      <c r="G211" t="s">
        <v>11</v>
      </c>
      <c r="I211" s="327" t="s">
        <v>31</v>
      </c>
      <c r="J211" s="318" t="s">
        <v>1320</v>
      </c>
      <c r="K211" s="325" t="str">
        <f>IF(E211=0,"",E211)</f>
        <v/>
      </c>
    </row>
    <row r="212" spans="1:11" hidden="1" x14ac:dyDescent="0.2">
      <c r="A212" s="325">
        <v>205</v>
      </c>
      <c r="B212">
        <v>3</v>
      </c>
      <c r="C212" t="s">
        <v>965</v>
      </c>
      <c r="E212" s="255">
        <f>'3'!K51</f>
        <v>0</v>
      </c>
      <c r="F212" s="265" t="s">
        <v>84</v>
      </c>
      <c r="G212" s="353" t="s">
        <v>1294</v>
      </c>
      <c r="I212" s="327" t="s">
        <v>31</v>
      </c>
      <c r="J212" s="318" t="s">
        <v>1320</v>
      </c>
      <c r="K212" s="325" t="str">
        <f>IF(E212=0,"",E212)</f>
        <v/>
      </c>
    </row>
    <row r="213" spans="1:11" hidden="1" x14ac:dyDescent="0.2">
      <c r="A213" s="325">
        <v>206</v>
      </c>
      <c r="B213">
        <v>3</v>
      </c>
      <c r="C213" t="s">
        <v>965</v>
      </c>
      <c r="E213">
        <f>'3'!C51</f>
        <v>0</v>
      </c>
      <c r="F213" s="265" t="s">
        <v>85</v>
      </c>
      <c r="G213" s="353" t="s">
        <v>1294</v>
      </c>
      <c r="I213" s="286" t="s">
        <v>1142</v>
      </c>
      <c r="J213" s="325"/>
      <c r="K213" s="325" t="str">
        <f>IF(E213=0,"",E213)</f>
        <v/>
      </c>
    </row>
    <row r="214" spans="1:11" hidden="1" x14ac:dyDescent="0.2">
      <c r="A214" s="325">
        <v>207</v>
      </c>
      <c r="B214">
        <v>3</v>
      </c>
      <c r="C214" t="s">
        <v>965</v>
      </c>
      <c r="F214" s="263" t="s">
        <v>87</v>
      </c>
      <c r="G214" s="263"/>
      <c r="H214" t="s">
        <v>1155</v>
      </c>
      <c r="I214" s="286" t="s">
        <v>1296</v>
      </c>
    </row>
    <row r="215" spans="1:11" hidden="1" x14ac:dyDescent="0.2">
      <c r="A215" s="325">
        <v>208</v>
      </c>
      <c r="B215">
        <v>3</v>
      </c>
      <c r="C215" t="s">
        <v>965</v>
      </c>
      <c r="F215" s="278" t="s">
        <v>88</v>
      </c>
      <c r="G215" s="264"/>
      <c r="H215" t="s">
        <v>1155</v>
      </c>
      <c r="I215" s="330" t="s">
        <v>1296</v>
      </c>
    </row>
    <row r="216" spans="1:11" hidden="1" x14ac:dyDescent="0.2">
      <c r="A216" s="325">
        <v>209</v>
      </c>
      <c r="B216">
        <v>3</v>
      </c>
      <c r="C216" t="s">
        <v>965</v>
      </c>
      <c r="F216" s="280" t="s">
        <v>35</v>
      </c>
      <c r="G216" s="59"/>
      <c r="H216" t="s">
        <v>1155</v>
      </c>
      <c r="I216" s="330" t="s">
        <v>1296</v>
      </c>
    </row>
    <row r="217" spans="1:11" hidden="1" x14ac:dyDescent="0.2">
      <c r="A217" s="325">
        <v>210</v>
      </c>
      <c r="B217">
        <v>3</v>
      </c>
      <c r="C217" t="s">
        <v>965</v>
      </c>
      <c r="F217" s="278" t="s">
        <v>36</v>
      </c>
      <c r="G217" s="264"/>
      <c r="H217" t="s">
        <v>1155</v>
      </c>
      <c r="I217" s="330" t="s">
        <v>1296</v>
      </c>
    </row>
    <row r="218" spans="1:11" hidden="1" x14ac:dyDescent="0.2">
      <c r="A218" s="325">
        <v>211</v>
      </c>
      <c r="B218">
        <v>3</v>
      </c>
      <c r="C218" t="s">
        <v>965</v>
      </c>
      <c r="F218" s="281" t="s">
        <v>37</v>
      </c>
      <c r="G218" s="264"/>
      <c r="H218" t="s">
        <v>1155</v>
      </c>
      <c r="I218" s="330" t="s">
        <v>1296</v>
      </c>
    </row>
    <row r="219" spans="1:11" hidden="1" x14ac:dyDescent="0.2">
      <c r="A219" s="325">
        <v>212</v>
      </c>
      <c r="B219">
        <v>3</v>
      </c>
      <c r="C219" t="s">
        <v>965</v>
      </c>
      <c r="F219" s="263" t="s">
        <v>4</v>
      </c>
      <c r="G219" s="263"/>
      <c r="I219" s="286" t="s">
        <v>1142</v>
      </c>
    </row>
    <row r="220" spans="1:11" hidden="1" x14ac:dyDescent="0.2">
      <c r="A220" s="325">
        <v>213</v>
      </c>
      <c r="B220">
        <v>3</v>
      </c>
      <c r="C220" t="s">
        <v>965</v>
      </c>
      <c r="D220">
        <v>1</v>
      </c>
      <c r="F220" s="59" t="s">
        <v>950</v>
      </c>
      <c r="G220" s="59"/>
      <c r="I220" s="330" t="s">
        <v>1142</v>
      </c>
    </row>
    <row r="221" spans="1:11" hidden="1" x14ac:dyDescent="0.2">
      <c r="A221" s="325">
        <v>214</v>
      </c>
      <c r="B221">
        <v>3</v>
      </c>
      <c r="C221" t="s">
        <v>965</v>
      </c>
      <c r="D221">
        <v>1</v>
      </c>
      <c r="F221" s="94" t="s">
        <v>1281</v>
      </c>
      <c r="G221" s="253"/>
      <c r="I221" s="286" t="s">
        <v>1142</v>
      </c>
      <c r="J221" s="330"/>
    </row>
    <row r="222" spans="1:11" hidden="1" x14ac:dyDescent="0.2">
      <c r="A222" s="325">
        <v>215</v>
      </c>
      <c r="B222">
        <v>3</v>
      </c>
      <c r="C222" s="325" t="s">
        <v>965</v>
      </c>
      <c r="D222">
        <v>1</v>
      </c>
      <c r="F222" s="94" t="s">
        <v>1282</v>
      </c>
      <c r="G222" s="319"/>
      <c r="I222" s="286" t="s">
        <v>1142</v>
      </c>
      <c r="J222" s="330"/>
    </row>
    <row r="223" spans="1:11" hidden="1" x14ac:dyDescent="0.2">
      <c r="A223" s="325">
        <v>216</v>
      </c>
      <c r="B223">
        <v>3</v>
      </c>
      <c r="C223" t="s">
        <v>965</v>
      </c>
      <c r="D223">
        <v>1</v>
      </c>
      <c r="F223" s="59" t="s">
        <v>951</v>
      </c>
      <c r="G223" s="59"/>
      <c r="I223" s="330" t="s">
        <v>1142</v>
      </c>
    </row>
    <row r="224" spans="1:11" hidden="1" x14ac:dyDescent="0.2">
      <c r="A224" s="325">
        <v>217</v>
      </c>
      <c r="B224">
        <v>3</v>
      </c>
      <c r="C224" t="s">
        <v>965</v>
      </c>
      <c r="D224">
        <v>1</v>
      </c>
      <c r="F224" s="59" t="s">
        <v>952</v>
      </c>
      <c r="G224" s="59"/>
      <c r="I224" s="330" t="s">
        <v>1142</v>
      </c>
    </row>
    <row r="225" spans="1:9" hidden="1" x14ac:dyDescent="0.2">
      <c r="A225" s="325">
        <v>218</v>
      </c>
      <c r="B225">
        <v>3</v>
      </c>
      <c r="C225" t="s">
        <v>965</v>
      </c>
      <c r="D225">
        <v>1</v>
      </c>
      <c r="F225" s="59" t="s">
        <v>953</v>
      </c>
      <c r="G225" s="59"/>
      <c r="I225" s="330" t="s">
        <v>1142</v>
      </c>
    </row>
    <row r="226" spans="1:9" hidden="1" x14ac:dyDescent="0.2">
      <c r="A226" s="325">
        <v>219</v>
      </c>
      <c r="B226">
        <v>3</v>
      </c>
      <c r="C226" t="s">
        <v>965</v>
      </c>
      <c r="D226">
        <v>1</v>
      </c>
      <c r="F226" s="94" t="s">
        <v>954</v>
      </c>
      <c r="G226" s="94"/>
      <c r="I226" s="330" t="s">
        <v>1142</v>
      </c>
    </row>
    <row r="227" spans="1:9" hidden="1" x14ac:dyDescent="0.2">
      <c r="A227" s="325">
        <v>220</v>
      </c>
      <c r="B227">
        <v>3</v>
      </c>
      <c r="C227" t="s">
        <v>965</v>
      </c>
      <c r="D227">
        <v>1</v>
      </c>
      <c r="F227" s="94" t="s">
        <v>955</v>
      </c>
      <c r="G227" s="94"/>
      <c r="I227" s="330" t="s">
        <v>1142</v>
      </c>
    </row>
    <row r="228" spans="1:9" hidden="1" x14ac:dyDescent="0.2">
      <c r="A228" s="325">
        <v>221</v>
      </c>
      <c r="B228">
        <v>3</v>
      </c>
      <c r="C228" t="s">
        <v>965</v>
      </c>
      <c r="D228">
        <v>1</v>
      </c>
      <c r="F228" s="94" t="s">
        <v>956</v>
      </c>
      <c r="G228" s="94"/>
      <c r="I228" s="330" t="s">
        <v>1142</v>
      </c>
    </row>
    <row r="229" spans="1:9" hidden="1" x14ac:dyDescent="0.2">
      <c r="A229" s="325">
        <v>222</v>
      </c>
      <c r="B229">
        <v>3</v>
      </c>
      <c r="C229" t="s">
        <v>965</v>
      </c>
      <c r="D229">
        <v>2</v>
      </c>
      <c r="F229" s="59" t="s">
        <v>950</v>
      </c>
      <c r="G229" s="59"/>
      <c r="I229" s="286" t="s">
        <v>1142</v>
      </c>
    </row>
    <row r="230" spans="1:9" hidden="1" x14ac:dyDescent="0.2">
      <c r="A230" s="325">
        <v>223</v>
      </c>
      <c r="B230">
        <v>3</v>
      </c>
      <c r="C230" t="s">
        <v>965</v>
      </c>
      <c r="D230">
        <v>2</v>
      </c>
      <c r="F230" s="94" t="s">
        <v>949</v>
      </c>
      <c r="G230" s="94"/>
      <c r="I230" s="286" t="s">
        <v>1142</v>
      </c>
    </row>
    <row r="231" spans="1:9" hidden="1" x14ac:dyDescent="0.2">
      <c r="A231" s="325">
        <v>224</v>
      </c>
      <c r="B231">
        <v>3</v>
      </c>
      <c r="C231" t="s">
        <v>965</v>
      </c>
      <c r="D231">
        <v>2</v>
      </c>
      <c r="F231" s="59" t="s">
        <v>951</v>
      </c>
      <c r="G231" s="59"/>
      <c r="I231" s="286" t="s">
        <v>1142</v>
      </c>
    </row>
    <row r="232" spans="1:9" hidden="1" x14ac:dyDescent="0.2">
      <c r="A232" s="325">
        <v>225</v>
      </c>
      <c r="B232">
        <v>3</v>
      </c>
      <c r="C232" t="s">
        <v>965</v>
      </c>
      <c r="D232">
        <v>2</v>
      </c>
      <c r="F232" s="59" t="s">
        <v>952</v>
      </c>
      <c r="G232" s="59"/>
      <c r="I232" s="286" t="s">
        <v>1142</v>
      </c>
    </row>
    <row r="233" spans="1:9" hidden="1" x14ac:dyDescent="0.2">
      <c r="A233" s="325">
        <v>226</v>
      </c>
      <c r="B233">
        <v>3</v>
      </c>
      <c r="C233" t="s">
        <v>965</v>
      </c>
      <c r="D233">
        <v>2</v>
      </c>
      <c r="F233" s="59" t="s">
        <v>953</v>
      </c>
      <c r="G233" s="59"/>
      <c r="I233" s="286" t="s">
        <v>1142</v>
      </c>
    </row>
    <row r="234" spans="1:9" hidden="1" x14ac:dyDescent="0.2">
      <c r="A234" s="325">
        <v>227</v>
      </c>
      <c r="B234">
        <v>3</v>
      </c>
      <c r="C234" t="s">
        <v>965</v>
      </c>
      <c r="D234">
        <v>2</v>
      </c>
      <c r="F234" s="94" t="s">
        <v>954</v>
      </c>
      <c r="G234" s="94"/>
      <c r="I234" s="286" t="s">
        <v>1142</v>
      </c>
    </row>
    <row r="235" spans="1:9" hidden="1" x14ac:dyDescent="0.2">
      <c r="A235" s="325">
        <v>228</v>
      </c>
      <c r="B235">
        <v>3</v>
      </c>
      <c r="C235" t="s">
        <v>965</v>
      </c>
      <c r="D235">
        <v>2</v>
      </c>
      <c r="F235" s="94" t="s">
        <v>955</v>
      </c>
      <c r="G235" s="94"/>
      <c r="I235" s="286" t="s">
        <v>1142</v>
      </c>
    </row>
    <row r="236" spans="1:9" hidden="1" x14ac:dyDescent="0.2">
      <c r="A236" s="325">
        <v>229</v>
      </c>
      <c r="B236">
        <v>3</v>
      </c>
      <c r="C236" t="s">
        <v>965</v>
      </c>
      <c r="D236">
        <v>2</v>
      </c>
      <c r="F236" s="94" t="s">
        <v>956</v>
      </c>
      <c r="G236" s="94"/>
      <c r="I236" s="286" t="s">
        <v>1142</v>
      </c>
    </row>
    <row r="237" spans="1:9" hidden="1" x14ac:dyDescent="0.2">
      <c r="A237" s="325">
        <v>230</v>
      </c>
      <c r="B237">
        <v>4</v>
      </c>
      <c r="C237" t="s">
        <v>967</v>
      </c>
      <c r="F237" s="263" t="s">
        <v>98</v>
      </c>
      <c r="G237" s="263"/>
      <c r="I237" s="286" t="s">
        <v>1142</v>
      </c>
    </row>
    <row r="238" spans="1:9" hidden="1" x14ac:dyDescent="0.2">
      <c r="A238" s="325">
        <v>231</v>
      </c>
      <c r="B238">
        <v>4</v>
      </c>
      <c r="C238" t="s">
        <v>967</v>
      </c>
      <c r="F238" s="263" t="s">
        <v>99</v>
      </c>
      <c r="G238" s="263"/>
      <c r="I238" s="286" t="s">
        <v>1142</v>
      </c>
    </row>
    <row r="239" spans="1:9" hidden="1" x14ac:dyDescent="0.2">
      <c r="A239" s="325">
        <v>232</v>
      </c>
      <c r="B239">
        <v>4</v>
      </c>
      <c r="C239" t="s">
        <v>967</v>
      </c>
      <c r="F239" s="263" t="s">
        <v>100</v>
      </c>
      <c r="G239" s="263"/>
      <c r="I239" s="286" t="s">
        <v>1142</v>
      </c>
    </row>
    <row r="240" spans="1:9" hidden="1" x14ac:dyDescent="0.2">
      <c r="A240" s="325">
        <v>233</v>
      </c>
      <c r="B240">
        <v>4</v>
      </c>
      <c r="C240" t="s">
        <v>967</v>
      </c>
      <c r="F240" s="263" t="s">
        <v>966</v>
      </c>
      <c r="G240" s="263"/>
      <c r="I240" s="286" t="s">
        <v>1142</v>
      </c>
    </row>
    <row r="241" spans="1:11" hidden="1" x14ac:dyDescent="0.2">
      <c r="A241" s="325">
        <v>234</v>
      </c>
      <c r="B241">
        <v>4</v>
      </c>
      <c r="C241" t="s">
        <v>967</v>
      </c>
      <c r="F241" s="263" t="s">
        <v>461</v>
      </c>
      <c r="G241" s="263"/>
      <c r="I241" s="286" t="s">
        <v>1142</v>
      </c>
    </row>
    <row r="242" spans="1:11" hidden="1" x14ac:dyDescent="0.2">
      <c r="A242" s="325">
        <v>235</v>
      </c>
      <c r="B242">
        <v>4</v>
      </c>
      <c r="C242" t="s">
        <v>967</v>
      </c>
      <c r="F242" s="242" t="s">
        <v>1027</v>
      </c>
      <c r="G242" s="316"/>
      <c r="I242" s="286" t="s">
        <v>1142</v>
      </c>
    </row>
    <row r="243" spans="1:11" hidden="1" x14ac:dyDescent="0.2">
      <c r="A243" s="325">
        <v>236</v>
      </c>
      <c r="B243">
        <v>4</v>
      </c>
      <c r="C243" t="s">
        <v>967</v>
      </c>
      <c r="F243" s="242" t="s">
        <v>1028</v>
      </c>
      <c r="G243" s="316"/>
      <c r="I243" s="286" t="s">
        <v>1142</v>
      </c>
    </row>
    <row r="244" spans="1:11" hidden="1" x14ac:dyDescent="0.2">
      <c r="A244" s="325">
        <v>237</v>
      </c>
      <c r="B244">
        <v>4</v>
      </c>
      <c r="C244" t="s">
        <v>967</v>
      </c>
      <c r="F244" s="59" t="s">
        <v>832</v>
      </c>
      <c r="G244" s="59"/>
      <c r="I244" s="286" t="s">
        <v>1142</v>
      </c>
    </row>
    <row r="245" spans="1:11" hidden="1" x14ac:dyDescent="0.2">
      <c r="A245" s="325">
        <v>238</v>
      </c>
      <c r="B245">
        <v>4</v>
      </c>
      <c r="C245" t="s">
        <v>967</v>
      </c>
      <c r="F245" s="59" t="s">
        <v>1029</v>
      </c>
      <c r="G245" s="59"/>
      <c r="I245" s="286" t="s">
        <v>1142</v>
      </c>
    </row>
    <row r="246" spans="1:11" hidden="1" x14ac:dyDescent="0.2">
      <c r="A246" s="325">
        <v>239</v>
      </c>
      <c r="B246">
        <v>4</v>
      </c>
      <c r="C246" t="s">
        <v>967</v>
      </c>
      <c r="F246" s="59" t="s">
        <v>1030</v>
      </c>
      <c r="G246" s="59"/>
      <c r="I246" s="286" t="s">
        <v>1142</v>
      </c>
    </row>
    <row r="247" spans="1:11" hidden="1" x14ac:dyDescent="0.2">
      <c r="A247" s="325">
        <v>240</v>
      </c>
      <c r="B247">
        <v>4</v>
      </c>
      <c r="C247" t="s">
        <v>967</v>
      </c>
      <c r="F247" s="59" t="s">
        <v>1031</v>
      </c>
      <c r="G247" s="59"/>
      <c r="I247" s="286" t="s">
        <v>1142</v>
      </c>
    </row>
    <row r="248" spans="1:11" hidden="1" x14ac:dyDescent="0.2">
      <c r="A248" s="325">
        <v>241</v>
      </c>
      <c r="B248">
        <v>4</v>
      </c>
      <c r="C248" t="s">
        <v>967</v>
      </c>
      <c r="F248" s="59" t="s">
        <v>1032</v>
      </c>
      <c r="G248" s="59"/>
      <c r="I248" s="286" t="s">
        <v>1142</v>
      </c>
    </row>
    <row r="249" spans="1:11" hidden="1" x14ac:dyDescent="0.2">
      <c r="A249" s="325">
        <v>242</v>
      </c>
      <c r="B249">
        <v>4</v>
      </c>
      <c r="C249" t="s">
        <v>967</v>
      </c>
      <c r="E249">
        <f>'4'!B37</f>
        <v>0</v>
      </c>
      <c r="F249" s="242" t="s">
        <v>678</v>
      </c>
      <c r="G249" s="316" t="s">
        <v>1272</v>
      </c>
      <c r="H249" t="s">
        <v>962</v>
      </c>
      <c r="I249" s="286" t="s">
        <v>31</v>
      </c>
      <c r="J249" s="327" t="s">
        <v>1297</v>
      </c>
      <c r="K249" s="325" t="str">
        <f>IF(E249="x",1,IF(E249="Yes",1,""))</f>
        <v/>
      </c>
    </row>
    <row r="250" spans="1:11" hidden="1" x14ac:dyDescent="0.2">
      <c r="A250" s="325">
        <v>243</v>
      </c>
      <c r="B250">
        <v>4</v>
      </c>
      <c r="C250" t="s">
        <v>967</v>
      </c>
      <c r="F250" s="242" t="s">
        <v>679</v>
      </c>
      <c r="G250" s="316"/>
      <c r="I250" s="286" t="s">
        <v>1142</v>
      </c>
    </row>
    <row r="251" spans="1:11" hidden="1" x14ac:dyDescent="0.2">
      <c r="A251" s="325">
        <v>244</v>
      </c>
      <c r="B251">
        <v>4</v>
      </c>
      <c r="C251" t="s">
        <v>967</v>
      </c>
      <c r="E251">
        <f>'4'!B39</f>
        <v>0</v>
      </c>
      <c r="F251" s="242" t="s">
        <v>677</v>
      </c>
      <c r="G251" s="316" t="s">
        <v>1272</v>
      </c>
      <c r="I251" s="327" t="s">
        <v>31</v>
      </c>
      <c r="J251" s="327" t="s">
        <v>1297</v>
      </c>
      <c r="K251" s="325" t="str">
        <f>IF(E251="x",1,IF(E251="Yes",1,""))</f>
        <v/>
      </c>
    </row>
    <row r="252" spans="1:11" hidden="1" x14ac:dyDescent="0.2">
      <c r="A252" s="325">
        <v>245</v>
      </c>
      <c r="B252">
        <v>4</v>
      </c>
      <c r="C252" t="s">
        <v>967</v>
      </c>
      <c r="E252">
        <f>'4'!B41</f>
        <v>0</v>
      </c>
      <c r="F252" s="242" t="s">
        <v>681</v>
      </c>
      <c r="G252" s="316" t="s">
        <v>1272</v>
      </c>
      <c r="I252" s="327" t="s">
        <v>31</v>
      </c>
      <c r="J252" s="327" t="s">
        <v>1297</v>
      </c>
      <c r="K252" s="325" t="str">
        <f>IF(E252="x",1,IF(E252="Yes",1,""))</f>
        <v/>
      </c>
    </row>
    <row r="253" spans="1:11" hidden="1" x14ac:dyDescent="0.2">
      <c r="A253" s="325">
        <v>246</v>
      </c>
      <c r="B253">
        <v>4</v>
      </c>
      <c r="C253" t="s">
        <v>967</v>
      </c>
      <c r="E253">
        <f>'4'!L37</f>
        <v>0</v>
      </c>
      <c r="F253" s="242" t="s">
        <v>682</v>
      </c>
      <c r="G253" s="316" t="s">
        <v>1145</v>
      </c>
      <c r="I253" s="286" t="s">
        <v>1149</v>
      </c>
      <c r="J253" s="327" t="s">
        <v>1297</v>
      </c>
      <c r="K253" s="325" t="str">
        <f>IF(E253="x","Yes","")</f>
        <v/>
      </c>
    </row>
    <row r="254" spans="1:11" hidden="1" x14ac:dyDescent="0.2">
      <c r="A254" s="325">
        <v>247</v>
      </c>
      <c r="B254">
        <v>4</v>
      </c>
      <c r="C254" t="s">
        <v>967</v>
      </c>
      <c r="E254">
        <f>'4'!L39</f>
        <v>0</v>
      </c>
      <c r="F254" s="263" t="s">
        <v>104</v>
      </c>
      <c r="G254" s="263" t="s">
        <v>1272</v>
      </c>
      <c r="I254" s="286" t="s">
        <v>31</v>
      </c>
      <c r="J254" s="327" t="s">
        <v>1297</v>
      </c>
      <c r="K254" s="325" t="str">
        <f>IF(E254="x",1,IF(E254="Yes",1,""))</f>
        <v/>
      </c>
    </row>
    <row r="255" spans="1:11" hidden="1" x14ac:dyDescent="0.2">
      <c r="A255" s="325">
        <v>248</v>
      </c>
      <c r="B255">
        <v>4</v>
      </c>
      <c r="C255" t="s">
        <v>967</v>
      </c>
      <c r="E255">
        <f>'4'!B43</f>
        <v>0</v>
      </c>
      <c r="F255" s="242" t="s">
        <v>676</v>
      </c>
      <c r="G255" s="316" t="s">
        <v>1272</v>
      </c>
      <c r="I255" s="286" t="s">
        <v>31</v>
      </c>
      <c r="J255" s="327" t="s">
        <v>1297</v>
      </c>
      <c r="K255" s="325" t="str">
        <f>IF(E255="x",1,IF(E255="Yes",1,""))</f>
        <v/>
      </c>
    </row>
    <row r="256" spans="1:11" hidden="1" x14ac:dyDescent="0.2">
      <c r="A256" s="325">
        <v>249</v>
      </c>
      <c r="B256">
        <v>4</v>
      </c>
      <c r="C256" t="s">
        <v>967</v>
      </c>
      <c r="E256">
        <f>'4'!G37</f>
        <v>0</v>
      </c>
      <c r="F256" s="242" t="s">
        <v>680</v>
      </c>
      <c r="G256" s="316" t="s">
        <v>1145</v>
      </c>
      <c r="H256" s="325" t="s">
        <v>1148</v>
      </c>
      <c r="I256" s="286" t="s">
        <v>1149</v>
      </c>
      <c r="J256" s="327" t="s">
        <v>1297</v>
      </c>
      <c r="K256" t="str">
        <f>IF(E256="x","Yes","")</f>
        <v/>
      </c>
    </row>
    <row r="257" spans="1:12" hidden="1" x14ac:dyDescent="0.2">
      <c r="A257" s="325">
        <v>250</v>
      </c>
      <c r="B257">
        <v>4</v>
      </c>
      <c r="C257" t="s">
        <v>967</v>
      </c>
      <c r="E257">
        <f>'4'!M41</f>
        <v>0</v>
      </c>
      <c r="F257" s="331" t="s">
        <v>1325</v>
      </c>
      <c r="G257" s="331" t="s">
        <v>1145</v>
      </c>
      <c r="H257" t="s">
        <v>1148</v>
      </c>
      <c r="I257" s="286" t="s">
        <v>1149</v>
      </c>
      <c r="J257" s="327" t="s">
        <v>1297</v>
      </c>
      <c r="K257" s="325" t="str">
        <f>IF(E257=0,"",E257)</f>
        <v/>
      </c>
    </row>
    <row r="258" spans="1:12" hidden="1" x14ac:dyDescent="0.2">
      <c r="A258" s="325">
        <v>251</v>
      </c>
      <c r="B258">
        <v>4</v>
      </c>
      <c r="C258" t="s">
        <v>967</v>
      </c>
      <c r="E258">
        <f>'4'!J41</f>
        <v>0</v>
      </c>
      <c r="F258" s="263" t="s">
        <v>102</v>
      </c>
      <c r="G258" s="331" t="s">
        <v>1145</v>
      </c>
      <c r="H258" s="325" t="s">
        <v>1148</v>
      </c>
      <c r="I258" s="318" t="s">
        <v>1276</v>
      </c>
      <c r="J258" s="327"/>
      <c r="K258" s="325" t="str">
        <f>IF(E258=0,"",E258)</f>
        <v/>
      </c>
      <c r="L258" s="325"/>
    </row>
    <row r="259" spans="1:12" hidden="1" x14ac:dyDescent="0.2">
      <c r="A259" s="325">
        <v>252</v>
      </c>
      <c r="B259">
        <v>4</v>
      </c>
      <c r="C259" t="s">
        <v>967</v>
      </c>
      <c r="E259">
        <f>'4'!J43</f>
        <v>0</v>
      </c>
      <c r="F259" s="263" t="s">
        <v>103</v>
      </c>
      <c r="G259" s="331" t="s">
        <v>1145</v>
      </c>
      <c r="H259" s="325" t="s">
        <v>1148</v>
      </c>
      <c r="I259" s="318" t="s">
        <v>1276</v>
      </c>
      <c r="J259" s="327"/>
      <c r="K259" s="325" t="str">
        <f>IF(E259=0,"",E259)</f>
        <v/>
      </c>
      <c r="L259" s="325"/>
    </row>
    <row r="260" spans="1:12" hidden="1" x14ac:dyDescent="0.2">
      <c r="A260" s="325">
        <v>253</v>
      </c>
      <c r="B260">
        <v>4</v>
      </c>
      <c r="C260" t="s">
        <v>967</v>
      </c>
      <c r="E260">
        <f>'4'!G39</f>
        <v>0</v>
      </c>
      <c r="F260" s="242" t="s">
        <v>983</v>
      </c>
      <c r="G260" s="316" t="s">
        <v>1272</v>
      </c>
      <c r="H260" s="325"/>
      <c r="I260" s="318" t="s">
        <v>1142</v>
      </c>
      <c r="J260" s="327"/>
      <c r="K260" s="325" t="str">
        <f>IF(E260="x",1,IF(E260="Yes",1,""))</f>
        <v/>
      </c>
    </row>
    <row r="261" spans="1:12" hidden="1" x14ac:dyDescent="0.2">
      <c r="A261" s="325">
        <v>254</v>
      </c>
      <c r="B261">
        <v>4</v>
      </c>
      <c r="C261" t="s">
        <v>105</v>
      </c>
      <c r="D261">
        <v>1</v>
      </c>
      <c r="F261" s="263" t="s">
        <v>1033</v>
      </c>
      <c r="G261" s="263"/>
      <c r="I261" s="286" t="s">
        <v>1142</v>
      </c>
    </row>
    <row r="262" spans="1:12" hidden="1" x14ac:dyDescent="0.2">
      <c r="A262" s="325">
        <v>255</v>
      </c>
      <c r="B262">
        <v>4</v>
      </c>
      <c r="C262" t="s">
        <v>105</v>
      </c>
      <c r="D262">
        <v>1</v>
      </c>
      <c r="F262" s="263" t="s">
        <v>1034</v>
      </c>
      <c r="G262" s="263"/>
      <c r="I262" s="286" t="s">
        <v>1142</v>
      </c>
    </row>
    <row r="263" spans="1:12" hidden="1" x14ac:dyDescent="0.2">
      <c r="A263" s="325">
        <v>256</v>
      </c>
      <c r="B263">
        <v>4</v>
      </c>
      <c r="C263" t="s">
        <v>105</v>
      </c>
      <c r="D263">
        <v>1</v>
      </c>
      <c r="F263" s="263" t="s">
        <v>1035</v>
      </c>
      <c r="G263" s="263"/>
      <c r="I263" s="286" t="s">
        <v>1142</v>
      </c>
    </row>
    <row r="264" spans="1:12" hidden="1" x14ac:dyDescent="0.2">
      <c r="A264" s="325">
        <v>257</v>
      </c>
      <c r="B264">
        <v>4</v>
      </c>
      <c r="C264" t="s">
        <v>105</v>
      </c>
      <c r="D264">
        <v>2</v>
      </c>
      <c r="F264" s="263" t="s">
        <v>1033</v>
      </c>
      <c r="G264" s="263"/>
      <c r="I264" s="286" t="s">
        <v>1142</v>
      </c>
    </row>
    <row r="265" spans="1:12" hidden="1" x14ac:dyDescent="0.2">
      <c r="A265" s="325">
        <v>258</v>
      </c>
      <c r="B265">
        <v>4</v>
      </c>
      <c r="C265" t="s">
        <v>105</v>
      </c>
      <c r="D265">
        <v>2</v>
      </c>
      <c r="F265" s="263" t="s">
        <v>1034</v>
      </c>
      <c r="G265" s="263"/>
      <c r="I265" s="286" t="s">
        <v>1142</v>
      </c>
    </row>
    <row r="266" spans="1:12" hidden="1" x14ac:dyDescent="0.2">
      <c r="A266" s="325">
        <v>259</v>
      </c>
      <c r="B266">
        <v>4</v>
      </c>
      <c r="C266" t="s">
        <v>105</v>
      </c>
      <c r="D266">
        <v>2</v>
      </c>
      <c r="F266" s="263" t="s">
        <v>1035</v>
      </c>
      <c r="G266" s="263"/>
      <c r="I266" s="286" t="s">
        <v>1142</v>
      </c>
    </row>
    <row r="267" spans="1:12" hidden="1" x14ac:dyDescent="0.2">
      <c r="A267" s="325">
        <v>260</v>
      </c>
      <c r="B267">
        <v>4</v>
      </c>
      <c r="C267" t="s">
        <v>105</v>
      </c>
      <c r="F267" s="263" t="s">
        <v>109</v>
      </c>
      <c r="G267" s="263"/>
      <c r="I267" s="286" t="s">
        <v>1142</v>
      </c>
    </row>
    <row r="268" spans="1:12" hidden="1" x14ac:dyDescent="0.2">
      <c r="A268" s="325">
        <v>261</v>
      </c>
      <c r="B268">
        <v>4</v>
      </c>
      <c r="C268" t="s">
        <v>105</v>
      </c>
      <c r="F268" s="263" t="s">
        <v>1036</v>
      </c>
      <c r="G268" s="263"/>
      <c r="I268" s="286" t="s">
        <v>1142</v>
      </c>
    </row>
    <row r="269" spans="1:12" hidden="1" x14ac:dyDescent="0.2">
      <c r="A269" s="325">
        <v>262</v>
      </c>
      <c r="B269">
        <v>4</v>
      </c>
      <c r="C269" t="s">
        <v>105</v>
      </c>
      <c r="F269" s="263" t="s">
        <v>109</v>
      </c>
      <c r="G269" s="263"/>
      <c r="I269" s="286" t="s">
        <v>1142</v>
      </c>
    </row>
    <row r="270" spans="1:12" hidden="1" x14ac:dyDescent="0.2">
      <c r="A270" s="325">
        <v>263</v>
      </c>
      <c r="B270">
        <v>4</v>
      </c>
      <c r="C270" t="s">
        <v>105</v>
      </c>
      <c r="F270" s="263" t="s">
        <v>1036</v>
      </c>
      <c r="G270" s="263"/>
      <c r="I270" s="286" t="s">
        <v>1142</v>
      </c>
    </row>
    <row r="271" spans="1:12" hidden="1" x14ac:dyDescent="0.2">
      <c r="A271" s="325">
        <v>264</v>
      </c>
      <c r="B271">
        <v>4</v>
      </c>
      <c r="C271" t="s">
        <v>105</v>
      </c>
      <c r="F271" s="263" t="s">
        <v>111</v>
      </c>
      <c r="G271" s="263"/>
      <c r="I271" s="286" t="s">
        <v>1142</v>
      </c>
    </row>
    <row r="272" spans="1:12" hidden="1" x14ac:dyDescent="0.2">
      <c r="A272" s="325">
        <v>265</v>
      </c>
      <c r="B272">
        <v>4</v>
      </c>
      <c r="C272" t="s">
        <v>105</v>
      </c>
      <c r="F272" s="263" t="s">
        <v>111</v>
      </c>
      <c r="G272" s="263"/>
      <c r="I272" s="286" t="s">
        <v>1142</v>
      </c>
    </row>
    <row r="273" spans="1:9" hidden="1" x14ac:dyDescent="0.2">
      <c r="A273" s="325">
        <v>266</v>
      </c>
      <c r="B273">
        <v>4</v>
      </c>
      <c r="C273" t="s">
        <v>105</v>
      </c>
      <c r="F273" s="263" t="s">
        <v>1037</v>
      </c>
      <c r="G273" s="263"/>
      <c r="I273" s="286" t="s">
        <v>1142</v>
      </c>
    </row>
    <row r="274" spans="1:9" hidden="1" x14ac:dyDescent="0.2">
      <c r="A274" s="325">
        <v>267</v>
      </c>
      <c r="B274">
        <v>4</v>
      </c>
      <c r="C274" t="s">
        <v>105</v>
      </c>
      <c r="F274" s="263" t="s">
        <v>474</v>
      </c>
      <c r="G274" s="263"/>
      <c r="I274" s="286" t="s">
        <v>1142</v>
      </c>
    </row>
    <row r="275" spans="1:9" hidden="1" x14ac:dyDescent="0.2">
      <c r="A275" s="325">
        <v>268</v>
      </c>
      <c r="B275">
        <v>4</v>
      </c>
      <c r="C275" t="s">
        <v>105</v>
      </c>
      <c r="F275" s="282" t="s">
        <v>475</v>
      </c>
      <c r="G275" s="282"/>
      <c r="I275" s="286" t="s">
        <v>1142</v>
      </c>
    </row>
    <row r="276" spans="1:9" hidden="1" x14ac:dyDescent="0.2">
      <c r="A276" s="325">
        <v>269</v>
      </c>
      <c r="B276">
        <v>4</v>
      </c>
      <c r="C276" t="s">
        <v>105</v>
      </c>
      <c r="F276" s="263" t="s">
        <v>1038</v>
      </c>
      <c r="G276" s="263"/>
      <c r="I276" s="286" t="s">
        <v>1142</v>
      </c>
    </row>
    <row r="277" spans="1:9" hidden="1" x14ac:dyDescent="0.2">
      <c r="A277" s="325">
        <v>270</v>
      </c>
      <c r="B277">
        <v>4</v>
      </c>
      <c r="C277" t="s">
        <v>105</v>
      </c>
      <c r="F277" s="244" t="s">
        <v>1039</v>
      </c>
      <c r="G277" s="315"/>
      <c r="I277" s="286" t="s">
        <v>1142</v>
      </c>
    </row>
    <row r="278" spans="1:9" hidden="1" x14ac:dyDescent="0.2">
      <c r="A278" s="325">
        <v>271</v>
      </c>
      <c r="B278">
        <v>4</v>
      </c>
      <c r="C278" t="s">
        <v>113</v>
      </c>
      <c r="D278" s="32">
        <v>1</v>
      </c>
      <c r="F278" s="263" t="s">
        <v>675</v>
      </c>
      <c r="G278" s="263"/>
      <c r="H278" t="s">
        <v>968</v>
      </c>
      <c r="I278" s="286" t="s">
        <v>1142</v>
      </c>
    </row>
    <row r="279" spans="1:9" hidden="1" x14ac:dyDescent="0.2">
      <c r="A279" s="325">
        <v>272</v>
      </c>
      <c r="B279">
        <v>4</v>
      </c>
      <c r="C279" t="s">
        <v>113</v>
      </c>
      <c r="D279" s="32">
        <v>2</v>
      </c>
      <c r="F279" s="263" t="s">
        <v>675</v>
      </c>
      <c r="G279" s="263"/>
      <c r="H279" t="s">
        <v>968</v>
      </c>
      <c r="I279" s="286" t="s">
        <v>1142</v>
      </c>
    </row>
    <row r="280" spans="1:9" hidden="1" x14ac:dyDescent="0.2">
      <c r="A280" s="325">
        <v>273</v>
      </c>
      <c r="B280">
        <v>4</v>
      </c>
      <c r="C280" t="s">
        <v>113</v>
      </c>
      <c r="D280" s="32">
        <v>3</v>
      </c>
      <c r="F280" s="263" t="s">
        <v>675</v>
      </c>
      <c r="G280" s="263"/>
      <c r="H280" t="s">
        <v>968</v>
      </c>
      <c r="I280" s="286" t="s">
        <v>1142</v>
      </c>
    </row>
    <row r="281" spans="1:9" hidden="1" x14ac:dyDescent="0.2">
      <c r="A281" s="325">
        <v>274</v>
      </c>
      <c r="B281">
        <v>4</v>
      </c>
      <c r="C281" t="s">
        <v>113</v>
      </c>
      <c r="D281" s="92">
        <v>4</v>
      </c>
      <c r="F281" s="263" t="s">
        <v>675</v>
      </c>
      <c r="G281" s="263"/>
      <c r="H281" t="s">
        <v>968</v>
      </c>
      <c r="I281" s="286" t="s">
        <v>1142</v>
      </c>
    </row>
    <row r="282" spans="1:9" hidden="1" x14ac:dyDescent="0.2">
      <c r="A282" s="325">
        <v>275</v>
      </c>
      <c r="B282">
        <v>4</v>
      </c>
      <c r="C282" t="s">
        <v>113</v>
      </c>
      <c r="D282" s="92">
        <v>5</v>
      </c>
      <c r="F282" s="263" t="s">
        <v>675</v>
      </c>
      <c r="G282" s="263"/>
      <c r="H282" t="s">
        <v>968</v>
      </c>
      <c r="I282" s="286" t="s">
        <v>1142</v>
      </c>
    </row>
    <row r="283" spans="1:9" hidden="1" x14ac:dyDescent="0.2">
      <c r="A283" s="325">
        <v>276</v>
      </c>
      <c r="B283">
        <v>4</v>
      </c>
      <c r="C283" t="s">
        <v>113</v>
      </c>
      <c r="D283" s="92">
        <v>6</v>
      </c>
      <c r="F283" s="263" t="s">
        <v>675</v>
      </c>
      <c r="G283" s="263"/>
      <c r="H283" t="s">
        <v>968</v>
      </c>
      <c r="I283" s="286" t="s">
        <v>1142</v>
      </c>
    </row>
    <row r="284" spans="1:9" hidden="1" x14ac:dyDescent="0.2">
      <c r="A284" s="325">
        <v>277</v>
      </c>
      <c r="B284">
        <v>4</v>
      </c>
      <c r="C284" t="s">
        <v>113</v>
      </c>
      <c r="D284" s="92">
        <v>7</v>
      </c>
      <c r="F284" s="263" t="s">
        <v>675</v>
      </c>
      <c r="G284" s="263"/>
      <c r="H284" t="s">
        <v>968</v>
      </c>
      <c r="I284" s="286" t="s">
        <v>1142</v>
      </c>
    </row>
    <row r="285" spans="1:9" hidden="1" x14ac:dyDescent="0.2">
      <c r="A285" s="325">
        <v>278</v>
      </c>
      <c r="B285">
        <v>4</v>
      </c>
      <c r="C285" t="s">
        <v>113</v>
      </c>
      <c r="D285" s="92">
        <v>8</v>
      </c>
      <c r="F285" s="263" t="s">
        <v>675</v>
      </c>
      <c r="G285" s="263"/>
      <c r="H285" t="s">
        <v>968</v>
      </c>
      <c r="I285" s="286" t="s">
        <v>1142</v>
      </c>
    </row>
    <row r="286" spans="1:9" hidden="1" x14ac:dyDescent="0.2">
      <c r="A286" s="325">
        <v>279</v>
      </c>
      <c r="B286">
        <v>4</v>
      </c>
      <c r="C286" t="s">
        <v>113</v>
      </c>
      <c r="D286" s="92">
        <v>9</v>
      </c>
      <c r="F286" s="263" t="s">
        <v>675</v>
      </c>
      <c r="G286" s="263"/>
      <c r="H286" t="s">
        <v>968</v>
      </c>
      <c r="I286" s="286" t="s">
        <v>1142</v>
      </c>
    </row>
    <row r="287" spans="1:9" hidden="1" x14ac:dyDescent="0.2">
      <c r="A287" s="325">
        <v>280</v>
      </c>
      <c r="B287">
        <v>4</v>
      </c>
      <c r="C287" t="s">
        <v>113</v>
      </c>
      <c r="D287" s="92">
        <v>10</v>
      </c>
      <c r="F287" s="263" t="s">
        <v>675</v>
      </c>
      <c r="G287" s="263"/>
      <c r="H287" t="s">
        <v>968</v>
      </c>
      <c r="I287" s="286" t="s">
        <v>1142</v>
      </c>
    </row>
    <row r="288" spans="1:9" hidden="1" x14ac:dyDescent="0.2">
      <c r="A288" s="325">
        <v>281</v>
      </c>
      <c r="B288">
        <v>4</v>
      </c>
      <c r="C288" t="s">
        <v>113</v>
      </c>
      <c r="D288" s="92">
        <v>11</v>
      </c>
      <c r="F288" s="263" t="s">
        <v>675</v>
      </c>
      <c r="G288" s="263"/>
      <c r="H288" t="s">
        <v>968</v>
      </c>
      <c r="I288" s="286" t="s">
        <v>1142</v>
      </c>
    </row>
    <row r="289" spans="1:9" hidden="1" x14ac:dyDescent="0.2">
      <c r="A289" s="325">
        <v>282</v>
      </c>
      <c r="B289">
        <v>4</v>
      </c>
      <c r="C289" t="s">
        <v>113</v>
      </c>
      <c r="D289" s="92">
        <v>12</v>
      </c>
      <c r="F289" s="263" t="s">
        <v>675</v>
      </c>
      <c r="G289" s="263"/>
      <c r="H289" t="s">
        <v>968</v>
      </c>
      <c r="I289" s="286" t="s">
        <v>1142</v>
      </c>
    </row>
    <row r="290" spans="1:9" hidden="1" x14ac:dyDescent="0.2">
      <c r="A290" s="325">
        <v>283</v>
      </c>
      <c r="B290">
        <v>4</v>
      </c>
      <c r="C290" t="s">
        <v>113</v>
      </c>
      <c r="D290" s="92">
        <v>13</v>
      </c>
      <c r="F290" s="263" t="s">
        <v>675</v>
      </c>
      <c r="G290" s="263"/>
      <c r="H290" t="s">
        <v>968</v>
      </c>
      <c r="I290" s="286" t="s">
        <v>1142</v>
      </c>
    </row>
    <row r="291" spans="1:9" hidden="1" x14ac:dyDescent="0.2">
      <c r="A291" s="325">
        <v>284</v>
      </c>
      <c r="B291">
        <v>4</v>
      </c>
      <c r="C291" t="s">
        <v>113</v>
      </c>
      <c r="D291" s="92">
        <v>14</v>
      </c>
      <c r="F291" s="263" t="s">
        <v>675</v>
      </c>
      <c r="G291" s="263"/>
      <c r="H291" t="s">
        <v>968</v>
      </c>
      <c r="I291" s="286" t="s">
        <v>1142</v>
      </c>
    </row>
    <row r="292" spans="1:9" hidden="1" x14ac:dyDescent="0.2">
      <c r="A292" s="325">
        <v>285</v>
      </c>
      <c r="B292">
        <v>4</v>
      </c>
      <c r="C292" t="s">
        <v>113</v>
      </c>
      <c r="D292" s="92">
        <v>15</v>
      </c>
      <c r="F292" s="263" t="s">
        <v>675</v>
      </c>
      <c r="G292" s="263"/>
      <c r="H292" t="s">
        <v>968</v>
      </c>
      <c r="I292" s="286" t="s">
        <v>1142</v>
      </c>
    </row>
    <row r="293" spans="1:9" hidden="1" x14ac:dyDescent="0.2">
      <c r="A293" s="325">
        <v>286</v>
      </c>
      <c r="B293">
        <v>4</v>
      </c>
      <c r="C293" t="s">
        <v>113</v>
      </c>
      <c r="D293" s="92">
        <v>16</v>
      </c>
      <c r="F293" s="263" t="s">
        <v>675</v>
      </c>
      <c r="G293" s="263"/>
      <c r="H293" t="s">
        <v>968</v>
      </c>
      <c r="I293" s="286" t="s">
        <v>1142</v>
      </c>
    </row>
    <row r="294" spans="1:9" hidden="1" x14ac:dyDescent="0.2">
      <c r="A294" s="325">
        <v>287</v>
      </c>
      <c r="B294">
        <v>4</v>
      </c>
      <c r="C294" t="s">
        <v>113</v>
      </c>
      <c r="D294" s="92">
        <v>17</v>
      </c>
      <c r="F294" s="263" t="s">
        <v>675</v>
      </c>
      <c r="G294" s="263"/>
      <c r="H294" t="s">
        <v>968</v>
      </c>
      <c r="I294" s="286" t="s">
        <v>1142</v>
      </c>
    </row>
    <row r="295" spans="1:9" hidden="1" x14ac:dyDescent="0.2">
      <c r="A295" s="325">
        <v>288</v>
      </c>
      <c r="B295">
        <v>4</v>
      </c>
      <c r="C295" t="s">
        <v>113</v>
      </c>
      <c r="D295" s="92">
        <v>18</v>
      </c>
      <c r="F295" s="263" t="s">
        <v>675</v>
      </c>
      <c r="G295" s="263"/>
      <c r="H295" t="s">
        <v>968</v>
      </c>
      <c r="I295" s="286" t="s">
        <v>1142</v>
      </c>
    </row>
    <row r="296" spans="1:9" hidden="1" x14ac:dyDescent="0.2">
      <c r="A296" s="325">
        <v>289</v>
      </c>
      <c r="B296">
        <v>4</v>
      </c>
      <c r="C296" t="s">
        <v>113</v>
      </c>
      <c r="D296" s="92">
        <v>19</v>
      </c>
      <c r="F296" s="263" t="s">
        <v>675</v>
      </c>
      <c r="G296" s="263"/>
      <c r="H296" t="s">
        <v>968</v>
      </c>
      <c r="I296" s="286" t="s">
        <v>1142</v>
      </c>
    </row>
    <row r="297" spans="1:9" hidden="1" x14ac:dyDescent="0.2">
      <c r="A297" s="325">
        <v>290</v>
      </c>
      <c r="B297">
        <v>4</v>
      </c>
      <c r="C297" t="s">
        <v>113</v>
      </c>
      <c r="D297" s="92">
        <v>20</v>
      </c>
      <c r="F297" s="263" t="s">
        <v>675</v>
      </c>
      <c r="G297" s="263"/>
      <c r="H297" t="s">
        <v>968</v>
      </c>
      <c r="I297" s="286" t="s">
        <v>1142</v>
      </c>
    </row>
    <row r="298" spans="1:9" hidden="1" x14ac:dyDescent="0.2">
      <c r="A298" s="325">
        <v>291</v>
      </c>
      <c r="B298">
        <v>4</v>
      </c>
      <c r="C298" t="s">
        <v>113</v>
      </c>
      <c r="D298" s="32">
        <v>1</v>
      </c>
      <c r="E298" t="e">
        <f>'4'!#REF!</f>
        <v>#REF!</v>
      </c>
      <c r="F298" s="263" t="s">
        <v>114</v>
      </c>
      <c r="G298" s="263"/>
      <c r="I298" s="286" t="s">
        <v>1142</v>
      </c>
    </row>
    <row r="299" spans="1:9" hidden="1" x14ac:dyDescent="0.2">
      <c r="A299" s="325">
        <v>292</v>
      </c>
      <c r="B299">
        <v>4</v>
      </c>
      <c r="C299" t="s">
        <v>113</v>
      </c>
      <c r="D299" s="32">
        <v>2</v>
      </c>
      <c r="E299" t="e">
        <f>'4'!#REF!</f>
        <v>#REF!</v>
      </c>
      <c r="F299" s="263" t="s">
        <v>114</v>
      </c>
      <c r="G299" s="263"/>
      <c r="I299" s="330" t="s">
        <v>1142</v>
      </c>
    </row>
    <row r="300" spans="1:9" hidden="1" x14ac:dyDescent="0.2">
      <c r="A300" s="325">
        <v>293</v>
      </c>
      <c r="B300">
        <v>4</v>
      </c>
      <c r="C300" t="s">
        <v>113</v>
      </c>
      <c r="D300" s="32">
        <v>3</v>
      </c>
      <c r="E300" t="e">
        <f>'4'!#REF!</f>
        <v>#REF!</v>
      </c>
      <c r="F300" s="263" t="s">
        <v>114</v>
      </c>
      <c r="G300" s="263"/>
      <c r="I300" s="330" t="s">
        <v>1142</v>
      </c>
    </row>
    <row r="301" spans="1:9" hidden="1" x14ac:dyDescent="0.2">
      <c r="A301" s="325">
        <v>294</v>
      </c>
      <c r="B301">
        <v>4</v>
      </c>
      <c r="C301" t="s">
        <v>113</v>
      </c>
      <c r="D301" s="92">
        <v>4</v>
      </c>
      <c r="E301" t="e">
        <f>'4'!#REF!</f>
        <v>#REF!</v>
      </c>
      <c r="F301" s="263" t="s">
        <v>114</v>
      </c>
      <c r="G301" s="263"/>
      <c r="I301" s="330" t="s">
        <v>1142</v>
      </c>
    </row>
    <row r="302" spans="1:9" hidden="1" x14ac:dyDescent="0.2">
      <c r="A302" s="325">
        <v>295</v>
      </c>
      <c r="B302">
        <v>4</v>
      </c>
      <c r="C302" t="s">
        <v>113</v>
      </c>
      <c r="D302" s="92">
        <v>5</v>
      </c>
      <c r="E302" t="e">
        <f>'4'!#REF!</f>
        <v>#REF!</v>
      </c>
      <c r="F302" s="263" t="s">
        <v>114</v>
      </c>
      <c r="G302" s="263"/>
      <c r="I302" s="330" t="s">
        <v>1142</v>
      </c>
    </row>
    <row r="303" spans="1:9" hidden="1" x14ac:dyDescent="0.2">
      <c r="A303" s="325">
        <v>296</v>
      </c>
      <c r="B303">
        <v>4</v>
      </c>
      <c r="C303" t="s">
        <v>113</v>
      </c>
      <c r="D303" s="92">
        <v>6</v>
      </c>
      <c r="E303" t="e">
        <f>'4'!#REF!</f>
        <v>#REF!</v>
      </c>
      <c r="F303" s="263" t="s">
        <v>114</v>
      </c>
      <c r="G303" s="263"/>
      <c r="I303" s="330" t="s">
        <v>1142</v>
      </c>
    </row>
    <row r="304" spans="1:9" hidden="1" x14ac:dyDescent="0.2">
      <c r="A304" s="325">
        <v>297</v>
      </c>
      <c r="B304">
        <v>4</v>
      </c>
      <c r="C304" t="s">
        <v>113</v>
      </c>
      <c r="D304" s="92">
        <v>7</v>
      </c>
      <c r="E304" t="e">
        <f>'4'!#REF!</f>
        <v>#REF!</v>
      </c>
      <c r="F304" s="263" t="s">
        <v>114</v>
      </c>
      <c r="G304" s="263"/>
      <c r="I304" s="330" t="s">
        <v>1142</v>
      </c>
    </row>
    <row r="305" spans="1:9" hidden="1" x14ac:dyDescent="0.2">
      <c r="A305" s="325">
        <v>298</v>
      </c>
      <c r="B305">
        <v>4</v>
      </c>
      <c r="C305" t="s">
        <v>113</v>
      </c>
      <c r="D305" s="92">
        <v>8</v>
      </c>
      <c r="E305" t="e">
        <f>'4'!#REF!</f>
        <v>#REF!</v>
      </c>
      <c r="F305" s="263" t="s">
        <v>114</v>
      </c>
      <c r="G305" s="263"/>
      <c r="I305" s="330" t="s">
        <v>1142</v>
      </c>
    </row>
    <row r="306" spans="1:9" hidden="1" x14ac:dyDescent="0.2">
      <c r="A306" s="325">
        <v>299</v>
      </c>
      <c r="B306">
        <v>4</v>
      </c>
      <c r="C306" t="s">
        <v>113</v>
      </c>
      <c r="D306" s="92">
        <v>9</v>
      </c>
      <c r="E306" t="e">
        <f>'4'!#REF!</f>
        <v>#REF!</v>
      </c>
      <c r="F306" s="263" t="s">
        <v>114</v>
      </c>
      <c r="G306" s="263"/>
      <c r="I306" s="330" t="s">
        <v>1142</v>
      </c>
    </row>
    <row r="307" spans="1:9" hidden="1" x14ac:dyDescent="0.2">
      <c r="A307" s="325">
        <v>300</v>
      </c>
      <c r="B307">
        <v>4</v>
      </c>
      <c r="C307" t="s">
        <v>113</v>
      </c>
      <c r="D307" s="92">
        <v>10</v>
      </c>
      <c r="E307" t="e">
        <f>'4'!#REF!</f>
        <v>#REF!</v>
      </c>
      <c r="F307" s="263" t="s">
        <v>114</v>
      </c>
      <c r="G307" s="263"/>
      <c r="I307" s="330" t="s">
        <v>1142</v>
      </c>
    </row>
    <row r="308" spans="1:9" hidden="1" x14ac:dyDescent="0.2">
      <c r="A308" s="325">
        <v>301</v>
      </c>
      <c r="B308">
        <v>4</v>
      </c>
      <c r="C308" t="s">
        <v>113</v>
      </c>
      <c r="D308" s="92">
        <v>11</v>
      </c>
      <c r="E308" t="e">
        <f>'4'!#REF!</f>
        <v>#REF!</v>
      </c>
      <c r="F308" s="263" t="s">
        <v>114</v>
      </c>
      <c r="G308" s="263"/>
      <c r="I308" s="330" t="s">
        <v>1142</v>
      </c>
    </row>
    <row r="309" spans="1:9" hidden="1" x14ac:dyDescent="0.2">
      <c r="A309" s="325">
        <v>302</v>
      </c>
      <c r="B309">
        <v>4</v>
      </c>
      <c r="C309" t="s">
        <v>113</v>
      </c>
      <c r="D309" s="92">
        <v>12</v>
      </c>
      <c r="E309" t="e">
        <f>'4'!#REF!</f>
        <v>#REF!</v>
      </c>
      <c r="F309" s="263" t="s">
        <v>114</v>
      </c>
      <c r="G309" s="263"/>
      <c r="I309" s="330" t="s">
        <v>1142</v>
      </c>
    </row>
    <row r="310" spans="1:9" hidden="1" x14ac:dyDescent="0.2">
      <c r="A310" s="325">
        <v>303</v>
      </c>
      <c r="B310">
        <v>4</v>
      </c>
      <c r="C310" t="s">
        <v>113</v>
      </c>
      <c r="D310" s="92">
        <v>13</v>
      </c>
      <c r="E310" t="e">
        <f>'4'!#REF!</f>
        <v>#REF!</v>
      </c>
      <c r="F310" s="263" t="s">
        <v>114</v>
      </c>
      <c r="G310" s="263"/>
      <c r="I310" s="330" t="s">
        <v>1142</v>
      </c>
    </row>
    <row r="311" spans="1:9" hidden="1" x14ac:dyDescent="0.2">
      <c r="A311" s="325">
        <v>304</v>
      </c>
      <c r="B311">
        <v>4</v>
      </c>
      <c r="C311" t="s">
        <v>113</v>
      </c>
      <c r="D311" s="92">
        <v>14</v>
      </c>
      <c r="E311" t="e">
        <f>'4'!#REF!</f>
        <v>#REF!</v>
      </c>
      <c r="F311" s="263" t="s">
        <v>114</v>
      </c>
      <c r="G311" s="263"/>
      <c r="I311" s="330" t="s">
        <v>1142</v>
      </c>
    </row>
    <row r="312" spans="1:9" hidden="1" x14ac:dyDescent="0.2">
      <c r="A312" s="325">
        <v>305</v>
      </c>
      <c r="B312">
        <v>4</v>
      </c>
      <c r="C312" t="s">
        <v>113</v>
      </c>
      <c r="D312" s="92">
        <v>15</v>
      </c>
      <c r="E312" t="e">
        <f>'4'!#REF!</f>
        <v>#REF!</v>
      </c>
      <c r="F312" s="263" t="s">
        <v>114</v>
      </c>
      <c r="G312" s="263"/>
      <c r="I312" s="330" t="s">
        <v>1142</v>
      </c>
    </row>
    <row r="313" spans="1:9" hidden="1" x14ac:dyDescent="0.2">
      <c r="A313" s="325">
        <v>306</v>
      </c>
      <c r="B313">
        <v>4</v>
      </c>
      <c r="C313" t="s">
        <v>113</v>
      </c>
      <c r="D313" s="92">
        <v>16</v>
      </c>
      <c r="E313" t="e">
        <f>'4'!#REF!</f>
        <v>#REF!</v>
      </c>
      <c r="F313" s="263" t="s">
        <v>114</v>
      </c>
      <c r="G313" s="263"/>
      <c r="I313" s="330" t="s">
        <v>1142</v>
      </c>
    </row>
    <row r="314" spans="1:9" hidden="1" x14ac:dyDescent="0.2">
      <c r="A314" s="325">
        <v>307</v>
      </c>
      <c r="B314">
        <v>4</v>
      </c>
      <c r="C314" t="s">
        <v>113</v>
      </c>
      <c r="D314" s="92">
        <v>17</v>
      </c>
      <c r="E314" t="e">
        <f>'4'!#REF!</f>
        <v>#REF!</v>
      </c>
      <c r="F314" s="263" t="s">
        <v>114</v>
      </c>
      <c r="G314" s="263"/>
      <c r="I314" s="330" t="s">
        <v>1142</v>
      </c>
    </row>
    <row r="315" spans="1:9" hidden="1" x14ac:dyDescent="0.2">
      <c r="A315" s="325">
        <v>308</v>
      </c>
      <c r="B315">
        <v>4</v>
      </c>
      <c r="C315" t="s">
        <v>113</v>
      </c>
      <c r="D315" s="92">
        <v>18</v>
      </c>
      <c r="E315" t="e">
        <f>'4'!#REF!</f>
        <v>#REF!</v>
      </c>
      <c r="F315" s="263" t="s">
        <v>114</v>
      </c>
      <c r="G315" s="263"/>
      <c r="I315" s="330" t="s">
        <v>1142</v>
      </c>
    </row>
    <row r="316" spans="1:9" hidden="1" x14ac:dyDescent="0.2">
      <c r="A316" s="325">
        <v>309</v>
      </c>
      <c r="B316">
        <v>4</v>
      </c>
      <c r="C316" t="s">
        <v>113</v>
      </c>
      <c r="D316" s="92">
        <v>19</v>
      </c>
      <c r="E316" t="e">
        <f>'4'!#REF!</f>
        <v>#REF!</v>
      </c>
      <c r="F316" s="263" t="s">
        <v>114</v>
      </c>
      <c r="G316" s="263"/>
      <c r="I316" s="330" t="s">
        <v>1142</v>
      </c>
    </row>
    <row r="317" spans="1:9" hidden="1" x14ac:dyDescent="0.2">
      <c r="A317" s="325">
        <v>310</v>
      </c>
      <c r="B317">
        <v>4</v>
      </c>
      <c r="C317" t="s">
        <v>113</v>
      </c>
      <c r="D317" s="92">
        <v>20</v>
      </c>
      <c r="E317" t="e">
        <f>'4'!#REF!</f>
        <v>#REF!</v>
      </c>
      <c r="F317" s="263" t="s">
        <v>114</v>
      </c>
      <c r="G317" s="263"/>
      <c r="I317" s="330" t="s">
        <v>1142</v>
      </c>
    </row>
    <row r="318" spans="1:9" hidden="1" x14ac:dyDescent="0.2">
      <c r="A318" s="325">
        <v>311</v>
      </c>
      <c r="B318">
        <v>4</v>
      </c>
      <c r="C318" t="s">
        <v>113</v>
      </c>
      <c r="D318" s="32">
        <v>1</v>
      </c>
      <c r="E318" t="e">
        <f>'4'!#REF!</f>
        <v>#REF!</v>
      </c>
      <c r="F318" s="263" t="s">
        <v>115</v>
      </c>
      <c r="G318" s="263"/>
      <c r="I318" s="330" t="s">
        <v>1142</v>
      </c>
    </row>
    <row r="319" spans="1:9" hidden="1" x14ac:dyDescent="0.2">
      <c r="A319" s="325">
        <v>312</v>
      </c>
      <c r="B319">
        <v>4</v>
      </c>
      <c r="C319" t="s">
        <v>113</v>
      </c>
      <c r="D319" s="32">
        <v>2</v>
      </c>
      <c r="E319" t="e">
        <f>'4'!#REF!</f>
        <v>#REF!</v>
      </c>
      <c r="F319" s="263" t="s">
        <v>115</v>
      </c>
      <c r="G319" s="263"/>
      <c r="I319" s="330" t="s">
        <v>1142</v>
      </c>
    </row>
    <row r="320" spans="1:9" hidden="1" x14ac:dyDescent="0.2">
      <c r="A320" s="325">
        <v>313</v>
      </c>
      <c r="B320">
        <v>4</v>
      </c>
      <c r="C320" t="s">
        <v>113</v>
      </c>
      <c r="D320" s="32">
        <v>3</v>
      </c>
      <c r="E320" t="e">
        <f>'4'!#REF!</f>
        <v>#REF!</v>
      </c>
      <c r="F320" s="263" t="s">
        <v>115</v>
      </c>
      <c r="G320" s="263"/>
      <c r="I320" s="330" t="s">
        <v>1142</v>
      </c>
    </row>
    <row r="321" spans="1:9" hidden="1" x14ac:dyDescent="0.2">
      <c r="A321" s="325">
        <v>314</v>
      </c>
      <c r="B321">
        <v>4</v>
      </c>
      <c r="C321" t="s">
        <v>113</v>
      </c>
      <c r="D321" s="92">
        <v>4</v>
      </c>
      <c r="E321" t="e">
        <f>'4'!#REF!</f>
        <v>#REF!</v>
      </c>
      <c r="F321" s="263" t="s">
        <v>115</v>
      </c>
      <c r="G321" s="263"/>
      <c r="I321" s="330" t="s">
        <v>1142</v>
      </c>
    </row>
    <row r="322" spans="1:9" hidden="1" x14ac:dyDescent="0.2">
      <c r="A322" s="325">
        <v>315</v>
      </c>
      <c r="B322">
        <v>4</v>
      </c>
      <c r="C322" t="s">
        <v>113</v>
      </c>
      <c r="D322" s="92">
        <v>5</v>
      </c>
      <c r="E322" t="e">
        <f>'4'!#REF!</f>
        <v>#REF!</v>
      </c>
      <c r="F322" s="263" t="s">
        <v>115</v>
      </c>
      <c r="G322" s="263"/>
      <c r="I322" s="330" t="s">
        <v>1142</v>
      </c>
    </row>
    <row r="323" spans="1:9" hidden="1" x14ac:dyDescent="0.2">
      <c r="A323" s="325">
        <v>316</v>
      </c>
      <c r="B323">
        <v>4</v>
      </c>
      <c r="C323" t="s">
        <v>113</v>
      </c>
      <c r="D323" s="92">
        <v>6</v>
      </c>
      <c r="E323" t="e">
        <f>'4'!#REF!</f>
        <v>#REF!</v>
      </c>
      <c r="F323" s="263" t="s">
        <v>115</v>
      </c>
      <c r="G323" s="263"/>
      <c r="I323" s="330" t="s">
        <v>1142</v>
      </c>
    </row>
    <row r="324" spans="1:9" hidden="1" x14ac:dyDescent="0.2">
      <c r="A324" s="325">
        <v>317</v>
      </c>
      <c r="B324">
        <v>4</v>
      </c>
      <c r="C324" t="s">
        <v>113</v>
      </c>
      <c r="D324" s="92">
        <v>7</v>
      </c>
      <c r="E324" t="e">
        <f>'4'!#REF!</f>
        <v>#REF!</v>
      </c>
      <c r="F324" s="263" t="s">
        <v>115</v>
      </c>
      <c r="G324" s="263"/>
      <c r="I324" s="330" t="s">
        <v>1142</v>
      </c>
    </row>
    <row r="325" spans="1:9" hidden="1" x14ac:dyDescent="0.2">
      <c r="A325" s="325">
        <v>318</v>
      </c>
      <c r="B325">
        <v>4</v>
      </c>
      <c r="C325" t="s">
        <v>113</v>
      </c>
      <c r="D325" s="92">
        <v>8</v>
      </c>
      <c r="E325" t="e">
        <f>'4'!#REF!</f>
        <v>#REF!</v>
      </c>
      <c r="F325" s="263" t="s">
        <v>115</v>
      </c>
      <c r="G325" s="263"/>
      <c r="I325" s="330" t="s">
        <v>1142</v>
      </c>
    </row>
    <row r="326" spans="1:9" hidden="1" x14ac:dyDescent="0.2">
      <c r="A326" s="325">
        <v>319</v>
      </c>
      <c r="B326">
        <v>4</v>
      </c>
      <c r="C326" t="s">
        <v>113</v>
      </c>
      <c r="D326" s="92">
        <v>9</v>
      </c>
      <c r="E326" t="e">
        <f>'4'!#REF!</f>
        <v>#REF!</v>
      </c>
      <c r="F326" s="263" t="s">
        <v>115</v>
      </c>
      <c r="G326" s="263"/>
      <c r="I326" s="330" t="s">
        <v>1142</v>
      </c>
    </row>
    <row r="327" spans="1:9" hidden="1" x14ac:dyDescent="0.2">
      <c r="A327" s="325">
        <v>320</v>
      </c>
      <c r="B327">
        <v>4</v>
      </c>
      <c r="C327" t="s">
        <v>113</v>
      </c>
      <c r="D327" s="92">
        <v>10</v>
      </c>
      <c r="E327" t="e">
        <f>'4'!#REF!</f>
        <v>#REF!</v>
      </c>
      <c r="F327" s="263" t="s">
        <v>115</v>
      </c>
      <c r="G327" s="263"/>
      <c r="I327" s="330" t="s">
        <v>1142</v>
      </c>
    </row>
    <row r="328" spans="1:9" hidden="1" x14ac:dyDescent="0.2">
      <c r="A328" s="325">
        <v>321</v>
      </c>
      <c r="B328">
        <v>4</v>
      </c>
      <c r="C328" t="s">
        <v>113</v>
      </c>
      <c r="D328" s="92">
        <v>11</v>
      </c>
      <c r="E328" t="e">
        <f>'4'!#REF!</f>
        <v>#REF!</v>
      </c>
      <c r="F328" s="263" t="s">
        <v>115</v>
      </c>
      <c r="G328" s="263"/>
      <c r="I328" s="330" t="s">
        <v>1142</v>
      </c>
    </row>
    <row r="329" spans="1:9" hidden="1" x14ac:dyDescent="0.2">
      <c r="A329" s="325">
        <v>322</v>
      </c>
      <c r="B329">
        <v>4</v>
      </c>
      <c r="C329" t="s">
        <v>113</v>
      </c>
      <c r="D329" s="92">
        <v>12</v>
      </c>
      <c r="E329" t="e">
        <f>'4'!#REF!</f>
        <v>#REF!</v>
      </c>
      <c r="F329" s="263" t="s">
        <v>115</v>
      </c>
      <c r="G329" s="263"/>
      <c r="I329" s="330" t="s">
        <v>1142</v>
      </c>
    </row>
    <row r="330" spans="1:9" hidden="1" x14ac:dyDescent="0.2">
      <c r="A330" s="325">
        <v>323</v>
      </c>
      <c r="B330">
        <v>4</v>
      </c>
      <c r="C330" t="s">
        <v>113</v>
      </c>
      <c r="D330" s="92">
        <v>13</v>
      </c>
      <c r="E330" t="e">
        <f>'4'!#REF!</f>
        <v>#REF!</v>
      </c>
      <c r="F330" s="263" t="s">
        <v>115</v>
      </c>
      <c r="G330" s="263"/>
      <c r="I330" s="330" t="s">
        <v>1142</v>
      </c>
    </row>
    <row r="331" spans="1:9" hidden="1" x14ac:dyDescent="0.2">
      <c r="A331" s="325">
        <v>324</v>
      </c>
      <c r="B331">
        <v>4</v>
      </c>
      <c r="C331" t="s">
        <v>113</v>
      </c>
      <c r="D331" s="92">
        <v>14</v>
      </c>
      <c r="E331" t="e">
        <f>'4'!#REF!</f>
        <v>#REF!</v>
      </c>
      <c r="F331" s="263" t="s">
        <v>115</v>
      </c>
      <c r="G331" s="263"/>
      <c r="I331" s="330" t="s">
        <v>1142</v>
      </c>
    </row>
    <row r="332" spans="1:9" hidden="1" x14ac:dyDescent="0.2">
      <c r="A332" s="325">
        <v>325</v>
      </c>
      <c r="B332">
        <v>4</v>
      </c>
      <c r="C332" t="s">
        <v>113</v>
      </c>
      <c r="D332" s="92">
        <v>15</v>
      </c>
      <c r="E332" t="e">
        <f>'4'!#REF!</f>
        <v>#REF!</v>
      </c>
      <c r="F332" s="263" t="s">
        <v>115</v>
      </c>
      <c r="G332" s="263"/>
      <c r="I332" s="330" t="s">
        <v>1142</v>
      </c>
    </row>
    <row r="333" spans="1:9" hidden="1" x14ac:dyDescent="0.2">
      <c r="A333" s="325">
        <v>326</v>
      </c>
      <c r="B333">
        <v>4</v>
      </c>
      <c r="C333" t="s">
        <v>113</v>
      </c>
      <c r="D333" s="92">
        <v>16</v>
      </c>
      <c r="E333" t="e">
        <f>'4'!#REF!</f>
        <v>#REF!</v>
      </c>
      <c r="F333" s="263" t="s">
        <v>115</v>
      </c>
      <c r="G333" s="263"/>
      <c r="I333" s="330" t="s">
        <v>1142</v>
      </c>
    </row>
    <row r="334" spans="1:9" hidden="1" x14ac:dyDescent="0.2">
      <c r="A334" s="325">
        <v>327</v>
      </c>
      <c r="B334">
        <v>4</v>
      </c>
      <c r="C334" t="s">
        <v>113</v>
      </c>
      <c r="D334" s="92">
        <v>17</v>
      </c>
      <c r="E334" t="e">
        <f>'4'!#REF!</f>
        <v>#REF!</v>
      </c>
      <c r="F334" s="263" t="s">
        <v>115</v>
      </c>
      <c r="G334" s="263"/>
      <c r="I334" s="330" t="s">
        <v>1142</v>
      </c>
    </row>
    <row r="335" spans="1:9" hidden="1" x14ac:dyDescent="0.2">
      <c r="A335" s="325">
        <v>328</v>
      </c>
      <c r="B335">
        <v>4</v>
      </c>
      <c r="C335" t="s">
        <v>113</v>
      </c>
      <c r="D335" s="92">
        <v>18</v>
      </c>
      <c r="E335" t="e">
        <f>'4'!#REF!</f>
        <v>#REF!</v>
      </c>
      <c r="F335" s="263" t="s">
        <v>115</v>
      </c>
      <c r="G335" s="263"/>
      <c r="I335" s="330" t="s">
        <v>1142</v>
      </c>
    </row>
    <row r="336" spans="1:9" hidden="1" x14ac:dyDescent="0.2">
      <c r="A336" s="325">
        <v>329</v>
      </c>
      <c r="B336">
        <v>4</v>
      </c>
      <c r="C336" t="s">
        <v>113</v>
      </c>
      <c r="D336" s="92">
        <v>19</v>
      </c>
      <c r="E336" t="e">
        <f>'4'!#REF!</f>
        <v>#REF!</v>
      </c>
      <c r="F336" s="263" t="s">
        <v>115</v>
      </c>
      <c r="G336" s="263"/>
      <c r="I336" s="330" t="s">
        <v>1142</v>
      </c>
    </row>
    <row r="337" spans="1:9" hidden="1" x14ac:dyDescent="0.2">
      <c r="A337" s="325">
        <v>330</v>
      </c>
      <c r="B337">
        <v>4</v>
      </c>
      <c r="C337" t="s">
        <v>113</v>
      </c>
      <c r="D337" s="92">
        <v>20</v>
      </c>
      <c r="E337" t="e">
        <f>'4'!#REF!</f>
        <v>#REF!</v>
      </c>
      <c r="F337" s="263" t="s">
        <v>115</v>
      </c>
      <c r="G337" s="263"/>
      <c r="I337" s="330" t="s">
        <v>1142</v>
      </c>
    </row>
    <row r="338" spans="1:9" hidden="1" x14ac:dyDescent="0.2">
      <c r="A338" s="325">
        <v>331</v>
      </c>
      <c r="B338">
        <v>4</v>
      </c>
      <c r="C338" t="s">
        <v>113</v>
      </c>
      <c r="D338" s="32">
        <v>1</v>
      </c>
      <c r="E338" t="e">
        <f>'4'!#REF!</f>
        <v>#REF!</v>
      </c>
      <c r="F338" s="263" t="s">
        <v>116</v>
      </c>
      <c r="G338" s="263"/>
      <c r="I338" s="330" t="s">
        <v>1142</v>
      </c>
    </row>
    <row r="339" spans="1:9" hidden="1" x14ac:dyDescent="0.2">
      <c r="A339" s="325">
        <v>332</v>
      </c>
      <c r="B339">
        <v>4</v>
      </c>
      <c r="C339" t="s">
        <v>113</v>
      </c>
      <c r="D339" s="32">
        <v>2</v>
      </c>
      <c r="E339" t="e">
        <f>'4'!#REF!</f>
        <v>#REF!</v>
      </c>
      <c r="F339" s="263" t="s">
        <v>116</v>
      </c>
      <c r="G339" s="263"/>
      <c r="I339" s="330" t="s">
        <v>1142</v>
      </c>
    </row>
    <row r="340" spans="1:9" hidden="1" x14ac:dyDescent="0.2">
      <c r="A340" s="325">
        <v>333</v>
      </c>
      <c r="B340">
        <v>4</v>
      </c>
      <c r="C340" t="s">
        <v>113</v>
      </c>
      <c r="D340" s="32">
        <v>3</v>
      </c>
      <c r="E340" t="e">
        <f>'4'!#REF!</f>
        <v>#REF!</v>
      </c>
      <c r="F340" s="263" t="s">
        <v>116</v>
      </c>
      <c r="G340" s="263"/>
      <c r="I340" s="330" t="s">
        <v>1142</v>
      </c>
    </row>
    <row r="341" spans="1:9" hidden="1" x14ac:dyDescent="0.2">
      <c r="A341" s="325">
        <v>334</v>
      </c>
      <c r="B341">
        <v>4</v>
      </c>
      <c r="C341" t="s">
        <v>113</v>
      </c>
      <c r="D341" s="92">
        <v>4</v>
      </c>
      <c r="E341" t="e">
        <f>'4'!#REF!</f>
        <v>#REF!</v>
      </c>
      <c r="F341" s="263" t="s">
        <v>116</v>
      </c>
      <c r="G341" s="263"/>
      <c r="I341" s="330" t="s">
        <v>1142</v>
      </c>
    </row>
    <row r="342" spans="1:9" hidden="1" x14ac:dyDescent="0.2">
      <c r="A342" s="325">
        <v>335</v>
      </c>
      <c r="B342">
        <v>4</v>
      </c>
      <c r="C342" t="s">
        <v>113</v>
      </c>
      <c r="D342" s="92">
        <v>5</v>
      </c>
      <c r="E342" t="e">
        <f>'4'!#REF!</f>
        <v>#REF!</v>
      </c>
      <c r="F342" s="263" t="s">
        <v>116</v>
      </c>
      <c r="G342" s="263"/>
      <c r="I342" s="330" t="s">
        <v>1142</v>
      </c>
    </row>
    <row r="343" spans="1:9" hidden="1" x14ac:dyDescent="0.2">
      <c r="A343" s="325">
        <v>336</v>
      </c>
      <c r="B343">
        <v>4</v>
      </c>
      <c r="C343" t="s">
        <v>113</v>
      </c>
      <c r="D343" s="92">
        <v>6</v>
      </c>
      <c r="E343" t="e">
        <f>'4'!#REF!</f>
        <v>#REF!</v>
      </c>
      <c r="F343" s="263" t="s">
        <v>116</v>
      </c>
      <c r="G343" s="263"/>
      <c r="I343" s="330" t="s">
        <v>1142</v>
      </c>
    </row>
    <row r="344" spans="1:9" hidden="1" x14ac:dyDescent="0.2">
      <c r="A344" s="325">
        <v>337</v>
      </c>
      <c r="B344">
        <v>4</v>
      </c>
      <c r="C344" t="s">
        <v>113</v>
      </c>
      <c r="D344" s="92">
        <v>7</v>
      </c>
      <c r="E344" t="e">
        <f>'4'!#REF!</f>
        <v>#REF!</v>
      </c>
      <c r="F344" s="263" t="s">
        <v>116</v>
      </c>
      <c r="G344" s="263"/>
      <c r="I344" s="330" t="s">
        <v>1142</v>
      </c>
    </row>
    <row r="345" spans="1:9" hidden="1" x14ac:dyDescent="0.2">
      <c r="A345" s="325">
        <v>338</v>
      </c>
      <c r="B345">
        <v>4</v>
      </c>
      <c r="C345" t="s">
        <v>113</v>
      </c>
      <c r="D345" s="92">
        <v>8</v>
      </c>
      <c r="E345" t="e">
        <f>'4'!#REF!</f>
        <v>#REF!</v>
      </c>
      <c r="F345" s="263" t="s">
        <v>116</v>
      </c>
      <c r="G345" s="263"/>
      <c r="I345" s="330" t="s">
        <v>1142</v>
      </c>
    </row>
    <row r="346" spans="1:9" hidden="1" x14ac:dyDescent="0.2">
      <c r="A346" s="325">
        <v>339</v>
      </c>
      <c r="B346">
        <v>4</v>
      </c>
      <c r="C346" t="s">
        <v>113</v>
      </c>
      <c r="D346" s="92">
        <v>9</v>
      </c>
      <c r="E346" t="e">
        <f>'4'!#REF!</f>
        <v>#REF!</v>
      </c>
      <c r="F346" s="263" t="s">
        <v>116</v>
      </c>
      <c r="G346" s="263"/>
      <c r="I346" s="330" t="s">
        <v>1142</v>
      </c>
    </row>
    <row r="347" spans="1:9" hidden="1" x14ac:dyDescent="0.2">
      <c r="A347" s="325">
        <v>340</v>
      </c>
      <c r="B347">
        <v>4</v>
      </c>
      <c r="C347" t="s">
        <v>113</v>
      </c>
      <c r="D347" s="92">
        <v>10</v>
      </c>
      <c r="E347" t="e">
        <f>'4'!#REF!</f>
        <v>#REF!</v>
      </c>
      <c r="F347" s="263" t="s">
        <v>116</v>
      </c>
      <c r="G347" s="263"/>
      <c r="I347" s="330" t="s">
        <v>1142</v>
      </c>
    </row>
    <row r="348" spans="1:9" hidden="1" x14ac:dyDescent="0.2">
      <c r="A348" s="325">
        <v>341</v>
      </c>
      <c r="B348">
        <v>4</v>
      </c>
      <c r="C348" t="s">
        <v>113</v>
      </c>
      <c r="D348" s="92">
        <v>11</v>
      </c>
      <c r="E348" t="e">
        <f>'4'!#REF!</f>
        <v>#REF!</v>
      </c>
      <c r="F348" s="263" t="s">
        <v>116</v>
      </c>
      <c r="G348" s="263"/>
      <c r="I348" s="330" t="s">
        <v>1142</v>
      </c>
    </row>
    <row r="349" spans="1:9" hidden="1" x14ac:dyDescent="0.2">
      <c r="A349" s="325">
        <v>342</v>
      </c>
      <c r="B349">
        <v>4</v>
      </c>
      <c r="C349" t="s">
        <v>113</v>
      </c>
      <c r="D349" s="92">
        <v>12</v>
      </c>
      <c r="E349" t="e">
        <f>'4'!#REF!</f>
        <v>#REF!</v>
      </c>
      <c r="F349" s="263" t="s">
        <v>116</v>
      </c>
      <c r="G349" s="263"/>
      <c r="I349" s="330" t="s">
        <v>1142</v>
      </c>
    </row>
    <row r="350" spans="1:9" hidden="1" x14ac:dyDescent="0.2">
      <c r="A350" s="325">
        <v>343</v>
      </c>
      <c r="B350">
        <v>4</v>
      </c>
      <c r="C350" t="s">
        <v>113</v>
      </c>
      <c r="D350" s="92">
        <v>13</v>
      </c>
      <c r="E350" t="e">
        <f>'4'!#REF!</f>
        <v>#REF!</v>
      </c>
      <c r="F350" s="263" t="s">
        <v>116</v>
      </c>
      <c r="G350" s="263"/>
      <c r="I350" s="330" t="s">
        <v>1142</v>
      </c>
    </row>
    <row r="351" spans="1:9" hidden="1" x14ac:dyDescent="0.2">
      <c r="A351" s="325">
        <v>344</v>
      </c>
      <c r="B351">
        <v>4</v>
      </c>
      <c r="C351" t="s">
        <v>113</v>
      </c>
      <c r="D351" s="92">
        <v>14</v>
      </c>
      <c r="E351" t="e">
        <f>'4'!#REF!</f>
        <v>#REF!</v>
      </c>
      <c r="F351" s="263" t="s">
        <v>116</v>
      </c>
      <c r="G351" s="263"/>
      <c r="I351" s="330" t="s">
        <v>1142</v>
      </c>
    </row>
    <row r="352" spans="1:9" hidden="1" x14ac:dyDescent="0.2">
      <c r="A352" s="325">
        <v>345</v>
      </c>
      <c r="B352">
        <v>4</v>
      </c>
      <c r="C352" t="s">
        <v>113</v>
      </c>
      <c r="D352" s="92">
        <v>15</v>
      </c>
      <c r="E352" t="e">
        <f>'4'!#REF!</f>
        <v>#REF!</v>
      </c>
      <c r="F352" s="263" t="s">
        <v>116</v>
      </c>
      <c r="G352" s="263"/>
      <c r="I352" s="330" t="s">
        <v>1142</v>
      </c>
    </row>
    <row r="353" spans="1:10" hidden="1" x14ac:dyDescent="0.2">
      <c r="A353" s="325">
        <v>346</v>
      </c>
      <c r="B353">
        <v>4</v>
      </c>
      <c r="C353" t="s">
        <v>113</v>
      </c>
      <c r="D353" s="92">
        <v>16</v>
      </c>
      <c r="E353" t="e">
        <f>'4'!#REF!</f>
        <v>#REF!</v>
      </c>
      <c r="F353" s="263" t="s">
        <v>116</v>
      </c>
      <c r="G353" s="263"/>
      <c r="I353" s="330" t="s">
        <v>1142</v>
      </c>
    </row>
    <row r="354" spans="1:10" hidden="1" x14ac:dyDescent="0.2">
      <c r="A354" s="325">
        <v>347</v>
      </c>
      <c r="B354">
        <v>4</v>
      </c>
      <c r="C354" t="s">
        <v>113</v>
      </c>
      <c r="D354" s="92">
        <v>17</v>
      </c>
      <c r="E354" t="e">
        <f>'4'!#REF!</f>
        <v>#REF!</v>
      </c>
      <c r="F354" s="263" t="s">
        <v>116</v>
      </c>
      <c r="G354" s="263"/>
      <c r="I354" s="330" t="s">
        <v>1142</v>
      </c>
    </row>
    <row r="355" spans="1:10" hidden="1" x14ac:dyDescent="0.2">
      <c r="A355" s="325">
        <v>348</v>
      </c>
      <c r="B355">
        <v>4</v>
      </c>
      <c r="C355" t="s">
        <v>113</v>
      </c>
      <c r="D355" s="92">
        <v>18</v>
      </c>
      <c r="E355" t="e">
        <f>'4'!#REF!</f>
        <v>#REF!</v>
      </c>
      <c r="F355" s="263" t="s">
        <v>116</v>
      </c>
      <c r="G355" s="263"/>
      <c r="I355" s="330" t="s">
        <v>1142</v>
      </c>
    </row>
    <row r="356" spans="1:10" hidden="1" x14ac:dyDescent="0.2">
      <c r="A356" s="325">
        <v>349</v>
      </c>
      <c r="B356">
        <v>4</v>
      </c>
      <c r="C356" t="s">
        <v>113</v>
      </c>
      <c r="D356" s="92">
        <v>19</v>
      </c>
      <c r="E356" t="e">
        <f>'4'!#REF!</f>
        <v>#REF!</v>
      </c>
      <c r="F356" s="263" t="s">
        <v>116</v>
      </c>
      <c r="G356" s="263"/>
      <c r="I356" s="330" t="s">
        <v>1142</v>
      </c>
    </row>
    <row r="357" spans="1:10" hidden="1" x14ac:dyDescent="0.2">
      <c r="A357" s="325">
        <v>350</v>
      </c>
      <c r="B357">
        <v>4</v>
      </c>
      <c r="C357" t="s">
        <v>113</v>
      </c>
      <c r="D357" s="92">
        <v>20</v>
      </c>
      <c r="E357" t="e">
        <f>'4'!#REF!</f>
        <v>#REF!</v>
      </c>
      <c r="F357" s="263" t="s">
        <v>116</v>
      </c>
      <c r="G357" s="263"/>
      <c r="I357" s="330" t="s">
        <v>1142</v>
      </c>
    </row>
    <row r="358" spans="1:10" hidden="1" x14ac:dyDescent="0.2">
      <c r="A358" s="325">
        <v>351</v>
      </c>
      <c r="B358">
        <v>4</v>
      </c>
      <c r="C358" t="s">
        <v>113</v>
      </c>
      <c r="D358" s="32">
        <v>1</v>
      </c>
      <c r="F358" s="263" t="s">
        <v>969</v>
      </c>
      <c r="G358" s="263"/>
      <c r="I358" s="286" t="s">
        <v>1142</v>
      </c>
      <c r="J358" t="s">
        <v>1146</v>
      </c>
    </row>
    <row r="359" spans="1:10" hidden="1" x14ac:dyDescent="0.2">
      <c r="A359" s="325">
        <v>352</v>
      </c>
      <c r="B359">
        <v>4</v>
      </c>
      <c r="C359" t="s">
        <v>113</v>
      </c>
      <c r="D359" s="32">
        <v>2</v>
      </c>
      <c r="F359" s="263" t="s">
        <v>969</v>
      </c>
      <c r="G359" s="263"/>
      <c r="I359" s="286" t="s">
        <v>1142</v>
      </c>
      <c r="J359" t="s">
        <v>1146</v>
      </c>
    </row>
    <row r="360" spans="1:10" hidden="1" x14ac:dyDescent="0.2">
      <c r="A360" s="325">
        <v>353</v>
      </c>
      <c r="B360">
        <v>4</v>
      </c>
      <c r="C360" t="s">
        <v>113</v>
      </c>
      <c r="D360" s="32">
        <v>3</v>
      </c>
      <c r="F360" s="263" t="s">
        <v>969</v>
      </c>
      <c r="G360" s="263"/>
      <c r="I360" s="286" t="s">
        <v>1142</v>
      </c>
      <c r="J360" t="s">
        <v>1146</v>
      </c>
    </row>
    <row r="361" spans="1:10" hidden="1" x14ac:dyDescent="0.2">
      <c r="A361" s="325">
        <v>354</v>
      </c>
      <c r="B361">
        <v>4</v>
      </c>
      <c r="C361" t="s">
        <v>113</v>
      </c>
      <c r="D361" s="92">
        <v>4</v>
      </c>
      <c r="F361" s="263" t="s">
        <v>969</v>
      </c>
      <c r="G361" s="263"/>
      <c r="I361" s="286" t="s">
        <v>1142</v>
      </c>
      <c r="J361" t="s">
        <v>1146</v>
      </c>
    </row>
    <row r="362" spans="1:10" hidden="1" x14ac:dyDescent="0.2">
      <c r="A362" s="325">
        <v>355</v>
      </c>
      <c r="B362">
        <v>4</v>
      </c>
      <c r="C362" t="s">
        <v>113</v>
      </c>
      <c r="D362" s="92">
        <v>5</v>
      </c>
      <c r="F362" s="263" t="s">
        <v>969</v>
      </c>
      <c r="G362" s="263"/>
      <c r="I362" s="286" t="s">
        <v>1142</v>
      </c>
      <c r="J362" t="s">
        <v>1146</v>
      </c>
    </row>
    <row r="363" spans="1:10" hidden="1" x14ac:dyDescent="0.2">
      <c r="A363" s="325">
        <v>356</v>
      </c>
      <c r="B363">
        <v>4</v>
      </c>
      <c r="C363" t="s">
        <v>113</v>
      </c>
      <c r="D363" s="92">
        <v>6</v>
      </c>
      <c r="F363" s="263" t="s">
        <v>969</v>
      </c>
      <c r="G363" s="263"/>
      <c r="I363" s="286" t="s">
        <v>1142</v>
      </c>
      <c r="J363" t="s">
        <v>1146</v>
      </c>
    </row>
    <row r="364" spans="1:10" hidden="1" x14ac:dyDescent="0.2">
      <c r="A364" s="325">
        <v>357</v>
      </c>
      <c r="B364">
        <v>4</v>
      </c>
      <c r="C364" t="s">
        <v>113</v>
      </c>
      <c r="D364" s="92">
        <v>7</v>
      </c>
      <c r="F364" s="263" t="s">
        <v>969</v>
      </c>
      <c r="G364" s="263"/>
      <c r="I364" s="286" t="s">
        <v>1142</v>
      </c>
      <c r="J364" t="s">
        <v>1146</v>
      </c>
    </row>
    <row r="365" spans="1:10" hidden="1" x14ac:dyDescent="0.2">
      <c r="A365" s="325">
        <v>358</v>
      </c>
      <c r="B365">
        <v>4</v>
      </c>
      <c r="C365" t="s">
        <v>113</v>
      </c>
      <c r="D365" s="92">
        <v>8</v>
      </c>
      <c r="F365" s="263" t="s">
        <v>969</v>
      </c>
      <c r="G365" s="263"/>
      <c r="I365" s="286" t="s">
        <v>1142</v>
      </c>
      <c r="J365" t="s">
        <v>1146</v>
      </c>
    </row>
    <row r="366" spans="1:10" hidden="1" x14ac:dyDescent="0.2">
      <c r="A366" s="325">
        <v>359</v>
      </c>
      <c r="B366">
        <v>4</v>
      </c>
      <c r="C366" t="s">
        <v>113</v>
      </c>
      <c r="D366" s="92">
        <v>9</v>
      </c>
      <c r="F366" s="263" t="s">
        <v>969</v>
      </c>
      <c r="G366" s="263"/>
      <c r="I366" s="286" t="s">
        <v>1142</v>
      </c>
      <c r="J366" t="s">
        <v>1146</v>
      </c>
    </row>
    <row r="367" spans="1:10" hidden="1" x14ac:dyDescent="0.2">
      <c r="A367" s="325">
        <v>360</v>
      </c>
      <c r="B367">
        <v>4</v>
      </c>
      <c r="C367" t="s">
        <v>113</v>
      </c>
      <c r="D367" s="92">
        <v>10</v>
      </c>
      <c r="F367" s="263" t="s">
        <v>969</v>
      </c>
      <c r="G367" s="263"/>
      <c r="I367" s="286" t="s">
        <v>1142</v>
      </c>
      <c r="J367" t="s">
        <v>1146</v>
      </c>
    </row>
    <row r="368" spans="1:10" hidden="1" x14ac:dyDescent="0.2">
      <c r="A368" s="325">
        <v>361</v>
      </c>
      <c r="B368">
        <v>4</v>
      </c>
      <c r="C368" t="s">
        <v>113</v>
      </c>
      <c r="D368" s="92">
        <v>11</v>
      </c>
      <c r="F368" s="263" t="s">
        <v>969</v>
      </c>
      <c r="G368" s="263"/>
      <c r="I368" s="286" t="s">
        <v>1142</v>
      </c>
      <c r="J368" t="s">
        <v>1146</v>
      </c>
    </row>
    <row r="369" spans="1:10" hidden="1" x14ac:dyDescent="0.2">
      <c r="A369" s="325">
        <v>362</v>
      </c>
      <c r="B369">
        <v>4</v>
      </c>
      <c r="C369" t="s">
        <v>113</v>
      </c>
      <c r="D369" s="92">
        <v>12</v>
      </c>
      <c r="F369" s="263" t="s">
        <v>969</v>
      </c>
      <c r="G369" s="263"/>
      <c r="I369" s="286" t="s">
        <v>1142</v>
      </c>
      <c r="J369" t="s">
        <v>1146</v>
      </c>
    </row>
    <row r="370" spans="1:10" hidden="1" x14ac:dyDescent="0.2">
      <c r="A370" s="325">
        <v>363</v>
      </c>
      <c r="B370">
        <v>4</v>
      </c>
      <c r="C370" t="s">
        <v>113</v>
      </c>
      <c r="D370" s="92">
        <v>13</v>
      </c>
      <c r="F370" s="263" t="s">
        <v>969</v>
      </c>
      <c r="G370" s="263"/>
      <c r="I370" s="286" t="s">
        <v>1142</v>
      </c>
      <c r="J370" t="s">
        <v>1146</v>
      </c>
    </row>
    <row r="371" spans="1:10" hidden="1" x14ac:dyDescent="0.2">
      <c r="A371" s="325">
        <v>364</v>
      </c>
      <c r="B371">
        <v>4</v>
      </c>
      <c r="C371" t="s">
        <v>113</v>
      </c>
      <c r="D371" s="92">
        <v>14</v>
      </c>
      <c r="F371" s="263" t="s">
        <v>969</v>
      </c>
      <c r="G371" s="263"/>
      <c r="I371" s="286" t="s">
        <v>1142</v>
      </c>
      <c r="J371" t="s">
        <v>1146</v>
      </c>
    </row>
    <row r="372" spans="1:10" hidden="1" x14ac:dyDescent="0.2">
      <c r="A372" s="325">
        <v>365</v>
      </c>
      <c r="B372">
        <v>4</v>
      </c>
      <c r="C372" t="s">
        <v>113</v>
      </c>
      <c r="D372" s="92">
        <v>15</v>
      </c>
      <c r="F372" s="263" t="s">
        <v>969</v>
      </c>
      <c r="G372" s="263"/>
      <c r="I372" s="286" t="s">
        <v>1142</v>
      </c>
      <c r="J372" t="s">
        <v>1146</v>
      </c>
    </row>
    <row r="373" spans="1:10" hidden="1" x14ac:dyDescent="0.2">
      <c r="A373" s="325">
        <v>366</v>
      </c>
      <c r="B373">
        <v>4</v>
      </c>
      <c r="C373" t="s">
        <v>113</v>
      </c>
      <c r="D373" s="92">
        <v>16</v>
      </c>
      <c r="F373" s="263" t="s">
        <v>969</v>
      </c>
      <c r="G373" s="263"/>
      <c r="I373" s="286" t="s">
        <v>1142</v>
      </c>
      <c r="J373" t="s">
        <v>1146</v>
      </c>
    </row>
    <row r="374" spans="1:10" hidden="1" x14ac:dyDescent="0.2">
      <c r="A374" s="325">
        <v>367</v>
      </c>
      <c r="B374">
        <v>4</v>
      </c>
      <c r="C374" t="s">
        <v>113</v>
      </c>
      <c r="D374" s="92">
        <v>17</v>
      </c>
      <c r="F374" s="263" t="s">
        <v>969</v>
      </c>
      <c r="G374" s="263"/>
      <c r="I374" s="286" t="s">
        <v>1142</v>
      </c>
      <c r="J374" t="s">
        <v>1146</v>
      </c>
    </row>
    <row r="375" spans="1:10" hidden="1" x14ac:dyDescent="0.2">
      <c r="A375" s="325">
        <v>368</v>
      </c>
      <c r="B375">
        <v>4</v>
      </c>
      <c r="C375" t="s">
        <v>113</v>
      </c>
      <c r="D375" s="92">
        <v>18</v>
      </c>
      <c r="F375" s="263" t="s">
        <v>969</v>
      </c>
      <c r="G375" s="263"/>
      <c r="I375" s="286" t="s">
        <v>1142</v>
      </c>
      <c r="J375" t="s">
        <v>1146</v>
      </c>
    </row>
    <row r="376" spans="1:10" hidden="1" x14ac:dyDescent="0.2">
      <c r="A376" s="325">
        <v>369</v>
      </c>
      <c r="B376">
        <v>4</v>
      </c>
      <c r="C376" t="s">
        <v>113</v>
      </c>
      <c r="D376" s="92">
        <v>19</v>
      </c>
      <c r="F376" s="263" t="s">
        <v>969</v>
      </c>
      <c r="G376" s="263"/>
      <c r="I376" s="286" t="s">
        <v>1142</v>
      </c>
      <c r="J376" t="s">
        <v>1146</v>
      </c>
    </row>
    <row r="377" spans="1:10" hidden="1" x14ac:dyDescent="0.2">
      <c r="A377" s="325">
        <v>370</v>
      </c>
      <c r="B377">
        <v>4</v>
      </c>
      <c r="C377" t="s">
        <v>113</v>
      </c>
      <c r="D377" s="92">
        <v>20</v>
      </c>
      <c r="F377" s="263" t="s">
        <v>969</v>
      </c>
      <c r="G377" s="263"/>
      <c r="I377" s="286" t="s">
        <v>1142</v>
      </c>
      <c r="J377" t="s">
        <v>1146</v>
      </c>
    </row>
    <row r="378" spans="1:10" hidden="1" x14ac:dyDescent="0.2">
      <c r="A378" s="325">
        <v>371</v>
      </c>
      <c r="B378">
        <v>4</v>
      </c>
      <c r="C378" t="s">
        <v>113</v>
      </c>
      <c r="D378" s="32">
        <v>1</v>
      </c>
      <c r="F378" s="263" t="s">
        <v>969</v>
      </c>
      <c r="G378" s="263"/>
      <c r="I378" s="286" t="s">
        <v>1142</v>
      </c>
      <c r="J378" t="s">
        <v>1146</v>
      </c>
    </row>
    <row r="379" spans="1:10" hidden="1" x14ac:dyDescent="0.2">
      <c r="A379" s="325">
        <v>372</v>
      </c>
      <c r="B379">
        <v>4</v>
      </c>
      <c r="C379" t="s">
        <v>113</v>
      </c>
      <c r="D379" s="32">
        <v>2</v>
      </c>
      <c r="F379" s="263" t="s">
        <v>969</v>
      </c>
      <c r="G379" s="263"/>
      <c r="I379" s="286" t="s">
        <v>1142</v>
      </c>
      <c r="J379" t="s">
        <v>1146</v>
      </c>
    </row>
    <row r="380" spans="1:10" hidden="1" x14ac:dyDescent="0.2">
      <c r="A380" s="325">
        <v>373</v>
      </c>
      <c r="B380">
        <v>4</v>
      </c>
      <c r="C380" t="s">
        <v>113</v>
      </c>
      <c r="D380" s="32">
        <v>3</v>
      </c>
      <c r="F380" s="263" t="s">
        <v>969</v>
      </c>
      <c r="G380" s="263"/>
      <c r="I380" s="286" t="s">
        <v>1142</v>
      </c>
      <c r="J380" t="s">
        <v>1146</v>
      </c>
    </row>
    <row r="381" spans="1:10" hidden="1" x14ac:dyDescent="0.2">
      <c r="A381" s="325">
        <v>374</v>
      </c>
      <c r="B381">
        <v>4</v>
      </c>
      <c r="C381" t="s">
        <v>113</v>
      </c>
      <c r="D381" s="92">
        <v>4</v>
      </c>
      <c r="F381" s="263" t="s">
        <v>969</v>
      </c>
      <c r="G381" s="263"/>
      <c r="I381" s="286" t="s">
        <v>1142</v>
      </c>
      <c r="J381" t="s">
        <v>1146</v>
      </c>
    </row>
    <row r="382" spans="1:10" hidden="1" x14ac:dyDescent="0.2">
      <c r="A382" s="325">
        <v>375</v>
      </c>
      <c r="B382">
        <v>4</v>
      </c>
      <c r="C382" t="s">
        <v>113</v>
      </c>
      <c r="D382" s="92">
        <v>5</v>
      </c>
      <c r="F382" s="263" t="s">
        <v>969</v>
      </c>
      <c r="G382" s="263"/>
      <c r="I382" s="286" t="s">
        <v>1142</v>
      </c>
      <c r="J382" t="s">
        <v>1146</v>
      </c>
    </row>
    <row r="383" spans="1:10" hidden="1" x14ac:dyDescent="0.2">
      <c r="A383" s="325">
        <v>376</v>
      </c>
      <c r="B383">
        <v>4</v>
      </c>
      <c r="C383" t="s">
        <v>113</v>
      </c>
      <c r="D383" s="92">
        <v>6</v>
      </c>
      <c r="F383" s="263" t="s">
        <v>969</v>
      </c>
      <c r="G383" s="263"/>
      <c r="I383" s="286" t="s">
        <v>1142</v>
      </c>
      <c r="J383" t="s">
        <v>1146</v>
      </c>
    </row>
    <row r="384" spans="1:10" hidden="1" x14ac:dyDescent="0.2">
      <c r="A384" s="325">
        <v>377</v>
      </c>
      <c r="B384">
        <v>4</v>
      </c>
      <c r="C384" t="s">
        <v>113</v>
      </c>
      <c r="D384" s="92">
        <v>7</v>
      </c>
      <c r="F384" s="263" t="s">
        <v>969</v>
      </c>
      <c r="G384" s="263"/>
      <c r="I384" s="286" t="s">
        <v>1142</v>
      </c>
      <c r="J384" t="s">
        <v>1146</v>
      </c>
    </row>
    <row r="385" spans="1:10" hidden="1" x14ac:dyDescent="0.2">
      <c r="A385" s="325">
        <v>378</v>
      </c>
      <c r="B385">
        <v>4</v>
      </c>
      <c r="C385" t="s">
        <v>113</v>
      </c>
      <c r="D385" s="92">
        <v>8</v>
      </c>
      <c r="F385" s="263" t="s">
        <v>969</v>
      </c>
      <c r="G385" s="263"/>
      <c r="I385" s="286" t="s">
        <v>1142</v>
      </c>
      <c r="J385" t="s">
        <v>1146</v>
      </c>
    </row>
    <row r="386" spans="1:10" hidden="1" x14ac:dyDescent="0.2">
      <c r="A386" s="325">
        <v>379</v>
      </c>
      <c r="B386">
        <v>4</v>
      </c>
      <c r="C386" t="s">
        <v>113</v>
      </c>
      <c r="D386" s="92">
        <v>9</v>
      </c>
      <c r="F386" s="263" t="s">
        <v>969</v>
      </c>
      <c r="G386" s="263"/>
      <c r="I386" s="286" t="s">
        <v>1142</v>
      </c>
      <c r="J386" t="s">
        <v>1146</v>
      </c>
    </row>
    <row r="387" spans="1:10" hidden="1" x14ac:dyDescent="0.2">
      <c r="A387" s="325">
        <v>380</v>
      </c>
      <c r="B387">
        <v>4</v>
      </c>
      <c r="C387" t="s">
        <v>113</v>
      </c>
      <c r="D387" s="92">
        <v>10</v>
      </c>
      <c r="F387" s="263" t="s">
        <v>969</v>
      </c>
      <c r="G387" s="263"/>
      <c r="I387" s="286" t="s">
        <v>1142</v>
      </c>
      <c r="J387" t="s">
        <v>1146</v>
      </c>
    </row>
    <row r="388" spans="1:10" hidden="1" x14ac:dyDescent="0.2">
      <c r="A388" s="325">
        <v>381</v>
      </c>
      <c r="B388">
        <v>4</v>
      </c>
      <c r="C388" t="s">
        <v>113</v>
      </c>
      <c r="D388" s="92">
        <v>11</v>
      </c>
      <c r="F388" s="263" t="s">
        <v>969</v>
      </c>
      <c r="G388" s="263"/>
      <c r="I388" s="286" t="s">
        <v>1142</v>
      </c>
      <c r="J388" t="s">
        <v>1146</v>
      </c>
    </row>
    <row r="389" spans="1:10" hidden="1" x14ac:dyDescent="0.2">
      <c r="A389" s="325">
        <v>382</v>
      </c>
      <c r="B389">
        <v>4</v>
      </c>
      <c r="C389" t="s">
        <v>113</v>
      </c>
      <c r="D389" s="92">
        <v>12</v>
      </c>
      <c r="F389" s="263" t="s">
        <v>969</v>
      </c>
      <c r="G389" s="263"/>
      <c r="I389" s="286" t="s">
        <v>1142</v>
      </c>
      <c r="J389" t="s">
        <v>1146</v>
      </c>
    </row>
    <row r="390" spans="1:10" hidden="1" x14ac:dyDescent="0.2">
      <c r="A390" s="325">
        <v>383</v>
      </c>
      <c r="B390">
        <v>4</v>
      </c>
      <c r="C390" t="s">
        <v>113</v>
      </c>
      <c r="D390" s="92">
        <v>13</v>
      </c>
      <c r="F390" s="263" t="s">
        <v>969</v>
      </c>
      <c r="G390" s="263"/>
      <c r="I390" s="286" t="s">
        <v>1142</v>
      </c>
      <c r="J390" t="s">
        <v>1146</v>
      </c>
    </row>
    <row r="391" spans="1:10" hidden="1" x14ac:dyDescent="0.2">
      <c r="A391" s="325">
        <v>384</v>
      </c>
      <c r="B391">
        <v>4</v>
      </c>
      <c r="C391" t="s">
        <v>113</v>
      </c>
      <c r="D391" s="92">
        <v>14</v>
      </c>
      <c r="F391" s="263" t="s">
        <v>969</v>
      </c>
      <c r="G391" s="263"/>
      <c r="I391" s="286" t="s">
        <v>1142</v>
      </c>
      <c r="J391" t="s">
        <v>1146</v>
      </c>
    </row>
    <row r="392" spans="1:10" hidden="1" x14ac:dyDescent="0.2">
      <c r="A392" s="325">
        <v>385</v>
      </c>
      <c r="B392">
        <v>4</v>
      </c>
      <c r="C392" t="s">
        <v>113</v>
      </c>
      <c r="D392" s="92">
        <v>15</v>
      </c>
      <c r="F392" s="263" t="s">
        <v>969</v>
      </c>
      <c r="G392" s="263"/>
      <c r="I392" s="286" t="s">
        <v>1142</v>
      </c>
      <c r="J392" t="s">
        <v>1146</v>
      </c>
    </row>
    <row r="393" spans="1:10" hidden="1" x14ac:dyDescent="0.2">
      <c r="A393" s="325">
        <v>386</v>
      </c>
      <c r="B393">
        <v>4</v>
      </c>
      <c r="C393" t="s">
        <v>113</v>
      </c>
      <c r="D393" s="92">
        <v>16</v>
      </c>
      <c r="F393" s="263" t="s">
        <v>969</v>
      </c>
      <c r="G393" s="263"/>
      <c r="I393" s="286" t="s">
        <v>1142</v>
      </c>
      <c r="J393" t="s">
        <v>1146</v>
      </c>
    </row>
    <row r="394" spans="1:10" hidden="1" x14ac:dyDescent="0.2">
      <c r="A394" s="325">
        <v>387</v>
      </c>
      <c r="B394">
        <v>4</v>
      </c>
      <c r="C394" t="s">
        <v>113</v>
      </c>
      <c r="D394" s="92">
        <v>17</v>
      </c>
      <c r="F394" s="263" t="s">
        <v>969</v>
      </c>
      <c r="G394" s="263"/>
      <c r="I394" s="286" t="s">
        <v>1142</v>
      </c>
      <c r="J394" t="s">
        <v>1146</v>
      </c>
    </row>
    <row r="395" spans="1:10" hidden="1" x14ac:dyDescent="0.2">
      <c r="A395" s="325">
        <v>388</v>
      </c>
      <c r="B395">
        <v>4</v>
      </c>
      <c r="C395" t="s">
        <v>113</v>
      </c>
      <c r="D395" s="92">
        <v>18</v>
      </c>
      <c r="F395" s="263" t="s">
        <v>969</v>
      </c>
      <c r="G395" s="263"/>
      <c r="I395" s="286" t="s">
        <v>1142</v>
      </c>
      <c r="J395" t="s">
        <v>1146</v>
      </c>
    </row>
    <row r="396" spans="1:10" hidden="1" x14ac:dyDescent="0.2">
      <c r="A396" s="325">
        <v>389</v>
      </c>
      <c r="B396">
        <v>4</v>
      </c>
      <c r="C396" t="s">
        <v>113</v>
      </c>
      <c r="D396" s="92">
        <v>19</v>
      </c>
      <c r="F396" s="263" t="s">
        <v>969</v>
      </c>
      <c r="G396" s="263"/>
      <c r="I396" s="286" t="s">
        <v>1142</v>
      </c>
      <c r="J396" t="s">
        <v>1146</v>
      </c>
    </row>
    <row r="397" spans="1:10" hidden="1" x14ac:dyDescent="0.2">
      <c r="A397" s="325">
        <v>390</v>
      </c>
      <c r="B397">
        <v>4</v>
      </c>
      <c r="C397" t="s">
        <v>113</v>
      </c>
      <c r="D397" s="92">
        <v>20</v>
      </c>
      <c r="F397" s="263" t="s">
        <v>969</v>
      </c>
      <c r="G397" s="263"/>
      <c r="I397" s="286" t="s">
        <v>1142</v>
      </c>
      <c r="J397" t="s">
        <v>1146</v>
      </c>
    </row>
    <row r="398" spans="1:10" hidden="1" x14ac:dyDescent="0.2">
      <c r="A398" s="325">
        <v>391</v>
      </c>
      <c r="B398">
        <v>4</v>
      </c>
      <c r="C398" t="s">
        <v>113</v>
      </c>
      <c r="D398" s="32">
        <v>1</v>
      </c>
      <c r="E398" t="e">
        <f>'4'!#REF!</f>
        <v>#REF!</v>
      </c>
      <c r="F398" s="265" t="s">
        <v>117</v>
      </c>
      <c r="I398" s="330" t="s">
        <v>1142</v>
      </c>
    </row>
    <row r="399" spans="1:10" hidden="1" x14ac:dyDescent="0.2">
      <c r="A399" s="325">
        <v>392</v>
      </c>
      <c r="B399">
        <v>4</v>
      </c>
      <c r="C399" t="s">
        <v>113</v>
      </c>
      <c r="D399" s="32">
        <v>2</v>
      </c>
      <c r="E399" t="e">
        <f>'4'!#REF!</f>
        <v>#REF!</v>
      </c>
      <c r="F399" s="265" t="s">
        <v>117</v>
      </c>
      <c r="I399" s="330" t="s">
        <v>1142</v>
      </c>
    </row>
    <row r="400" spans="1:10" hidden="1" x14ac:dyDescent="0.2">
      <c r="A400" s="325">
        <v>393</v>
      </c>
      <c r="B400">
        <v>4</v>
      </c>
      <c r="C400" t="s">
        <v>113</v>
      </c>
      <c r="D400" s="32">
        <v>3</v>
      </c>
      <c r="E400" t="e">
        <f>'4'!#REF!</f>
        <v>#REF!</v>
      </c>
      <c r="F400" s="265" t="s">
        <v>117</v>
      </c>
      <c r="I400" s="330" t="s">
        <v>1142</v>
      </c>
    </row>
    <row r="401" spans="1:9" hidden="1" x14ac:dyDescent="0.2">
      <c r="A401" s="325">
        <v>394</v>
      </c>
      <c r="B401">
        <v>4</v>
      </c>
      <c r="C401" t="s">
        <v>113</v>
      </c>
      <c r="D401" s="92">
        <v>4</v>
      </c>
      <c r="E401" t="e">
        <f>'4'!#REF!</f>
        <v>#REF!</v>
      </c>
      <c r="F401" s="265" t="s">
        <v>117</v>
      </c>
      <c r="I401" s="330" t="s">
        <v>1142</v>
      </c>
    </row>
    <row r="402" spans="1:9" hidden="1" x14ac:dyDescent="0.2">
      <c r="A402" s="325">
        <v>395</v>
      </c>
      <c r="B402">
        <v>4</v>
      </c>
      <c r="C402" t="s">
        <v>113</v>
      </c>
      <c r="D402" s="92">
        <v>5</v>
      </c>
      <c r="E402" t="e">
        <f>'4'!#REF!</f>
        <v>#REF!</v>
      </c>
      <c r="F402" s="265" t="s">
        <v>117</v>
      </c>
      <c r="I402" s="330" t="s">
        <v>1142</v>
      </c>
    </row>
    <row r="403" spans="1:9" hidden="1" x14ac:dyDescent="0.2">
      <c r="A403" s="325">
        <v>396</v>
      </c>
      <c r="B403">
        <v>4</v>
      </c>
      <c r="C403" t="s">
        <v>113</v>
      </c>
      <c r="D403" s="92">
        <v>6</v>
      </c>
      <c r="E403" t="e">
        <f>'4'!#REF!</f>
        <v>#REF!</v>
      </c>
      <c r="F403" s="265" t="s">
        <v>117</v>
      </c>
      <c r="I403" s="330" t="s">
        <v>1142</v>
      </c>
    </row>
    <row r="404" spans="1:9" hidden="1" x14ac:dyDescent="0.2">
      <c r="A404" s="325">
        <v>397</v>
      </c>
      <c r="B404">
        <v>4</v>
      </c>
      <c r="C404" t="s">
        <v>113</v>
      </c>
      <c r="D404" s="92">
        <v>7</v>
      </c>
      <c r="E404" t="e">
        <f>'4'!#REF!</f>
        <v>#REF!</v>
      </c>
      <c r="F404" s="265" t="s">
        <v>117</v>
      </c>
      <c r="I404" s="330" t="s">
        <v>1142</v>
      </c>
    </row>
    <row r="405" spans="1:9" hidden="1" x14ac:dyDescent="0.2">
      <c r="A405" s="325">
        <v>398</v>
      </c>
      <c r="B405">
        <v>4</v>
      </c>
      <c r="C405" t="s">
        <v>113</v>
      </c>
      <c r="D405" s="92">
        <v>8</v>
      </c>
      <c r="E405" t="e">
        <f>'4'!#REF!</f>
        <v>#REF!</v>
      </c>
      <c r="F405" s="265" t="s">
        <v>117</v>
      </c>
      <c r="I405" s="330" t="s">
        <v>1142</v>
      </c>
    </row>
    <row r="406" spans="1:9" hidden="1" x14ac:dyDescent="0.2">
      <c r="A406" s="325">
        <v>399</v>
      </c>
      <c r="B406">
        <v>4</v>
      </c>
      <c r="C406" t="s">
        <v>113</v>
      </c>
      <c r="D406" s="92">
        <v>9</v>
      </c>
      <c r="E406" t="e">
        <f>'4'!#REF!</f>
        <v>#REF!</v>
      </c>
      <c r="F406" s="265" t="s">
        <v>117</v>
      </c>
      <c r="I406" s="330" t="s">
        <v>1142</v>
      </c>
    </row>
    <row r="407" spans="1:9" hidden="1" x14ac:dyDescent="0.2">
      <c r="A407" s="325">
        <v>400</v>
      </c>
      <c r="B407">
        <v>4</v>
      </c>
      <c r="C407" t="s">
        <v>113</v>
      </c>
      <c r="D407" s="92">
        <v>10</v>
      </c>
      <c r="E407" t="e">
        <f>'4'!#REF!</f>
        <v>#REF!</v>
      </c>
      <c r="F407" s="265" t="s">
        <v>117</v>
      </c>
      <c r="I407" s="330" t="s">
        <v>1142</v>
      </c>
    </row>
    <row r="408" spans="1:9" hidden="1" x14ac:dyDescent="0.2">
      <c r="A408" s="325">
        <v>401</v>
      </c>
      <c r="B408">
        <v>4</v>
      </c>
      <c r="C408" t="s">
        <v>113</v>
      </c>
      <c r="D408" s="92">
        <v>11</v>
      </c>
      <c r="E408" t="e">
        <f>'4'!#REF!</f>
        <v>#REF!</v>
      </c>
      <c r="F408" s="265" t="s">
        <v>117</v>
      </c>
      <c r="I408" s="330" t="s">
        <v>1142</v>
      </c>
    </row>
    <row r="409" spans="1:9" hidden="1" x14ac:dyDescent="0.2">
      <c r="A409" s="325">
        <v>402</v>
      </c>
      <c r="B409">
        <v>4</v>
      </c>
      <c r="C409" t="s">
        <v>113</v>
      </c>
      <c r="D409" s="92">
        <v>12</v>
      </c>
      <c r="E409" t="e">
        <f>'4'!#REF!</f>
        <v>#REF!</v>
      </c>
      <c r="F409" s="265" t="s">
        <v>117</v>
      </c>
      <c r="I409" s="330" t="s">
        <v>1142</v>
      </c>
    </row>
    <row r="410" spans="1:9" hidden="1" x14ac:dyDescent="0.2">
      <c r="A410" s="325">
        <v>403</v>
      </c>
      <c r="B410">
        <v>4</v>
      </c>
      <c r="C410" t="s">
        <v>113</v>
      </c>
      <c r="D410" s="92">
        <v>13</v>
      </c>
      <c r="E410" t="e">
        <f>'4'!#REF!</f>
        <v>#REF!</v>
      </c>
      <c r="F410" s="265" t="s">
        <v>117</v>
      </c>
      <c r="I410" s="330" t="s">
        <v>1142</v>
      </c>
    </row>
    <row r="411" spans="1:9" hidden="1" x14ac:dyDescent="0.2">
      <c r="A411" s="325">
        <v>404</v>
      </c>
      <c r="B411">
        <v>4</v>
      </c>
      <c r="C411" t="s">
        <v>113</v>
      </c>
      <c r="D411" s="92">
        <v>14</v>
      </c>
      <c r="E411" t="e">
        <f>'4'!#REF!</f>
        <v>#REF!</v>
      </c>
      <c r="F411" s="265" t="s">
        <v>117</v>
      </c>
      <c r="I411" s="330" t="s">
        <v>1142</v>
      </c>
    </row>
    <row r="412" spans="1:9" hidden="1" x14ac:dyDescent="0.2">
      <c r="A412" s="325">
        <v>405</v>
      </c>
      <c r="B412">
        <v>4</v>
      </c>
      <c r="C412" t="s">
        <v>113</v>
      </c>
      <c r="D412" s="92">
        <v>15</v>
      </c>
      <c r="E412" t="e">
        <f>'4'!#REF!</f>
        <v>#REF!</v>
      </c>
      <c r="F412" s="265" t="s">
        <v>117</v>
      </c>
      <c r="I412" s="330" t="s">
        <v>1142</v>
      </c>
    </row>
    <row r="413" spans="1:9" hidden="1" x14ac:dyDescent="0.2">
      <c r="A413" s="325">
        <v>406</v>
      </c>
      <c r="B413">
        <v>4</v>
      </c>
      <c r="C413" t="s">
        <v>113</v>
      </c>
      <c r="D413" s="92">
        <v>16</v>
      </c>
      <c r="E413" t="e">
        <f>'4'!#REF!</f>
        <v>#REF!</v>
      </c>
      <c r="F413" s="265" t="s">
        <v>117</v>
      </c>
      <c r="I413" s="330" t="s">
        <v>1142</v>
      </c>
    </row>
    <row r="414" spans="1:9" hidden="1" x14ac:dyDescent="0.2">
      <c r="A414" s="325">
        <v>407</v>
      </c>
      <c r="B414">
        <v>4</v>
      </c>
      <c r="C414" t="s">
        <v>113</v>
      </c>
      <c r="D414" s="92">
        <v>17</v>
      </c>
      <c r="E414" t="e">
        <f>'4'!#REF!</f>
        <v>#REF!</v>
      </c>
      <c r="F414" s="265" t="s">
        <v>117</v>
      </c>
      <c r="I414" s="330" t="s">
        <v>1142</v>
      </c>
    </row>
    <row r="415" spans="1:9" hidden="1" x14ac:dyDescent="0.2">
      <c r="A415" s="325">
        <v>408</v>
      </c>
      <c r="B415">
        <v>4</v>
      </c>
      <c r="C415" t="s">
        <v>113</v>
      </c>
      <c r="D415" s="92">
        <v>18</v>
      </c>
      <c r="E415" t="e">
        <f>'4'!#REF!</f>
        <v>#REF!</v>
      </c>
      <c r="F415" s="265" t="s">
        <v>117</v>
      </c>
      <c r="I415" s="330" t="s">
        <v>1142</v>
      </c>
    </row>
    <row r="416" spans="1:9" hidden="1" x14ac:dyDescent="0.2">
      <c r="A416" s="325">
        <v>409</v>
      </c>
      <c r="B416">
        <v>4</v>
      </c>
      <c r="C416" t="s">
        <v>113</v>
      </c>
      <c r="D416" s="92">
        <v>19</v>
      </c>
      <c r="E416" t="e">
        <f>'4'!#REF!</f>
        <v>#REF!</v>
      </c>
      <c r="F416" s="265" t="s">
        <v>117</v>
      </c>
      <c r="I416" s="330" t="s">
        <v>1142</v>
      </c>
    </row>
    <row r="417" spans="1:9" hidden="1" x14ac:dyDescent="0.2">
      <c r="A417" s="325">
        <v>410</v>
      </c>
      <c r="B417">
        <v>4</v>
      </c>
      <c r="C417" t="s">
        <v>113</v>
      </c>
      <c r="D417" s="92">
        <v>20</v>
      </c>
      <c r="E417" t="e">
        <f>'4'!#REF!</f>
        <v>#REF!</v>
      </c>
      <c r="F417" s="265" t="s">
        <v>117</v>
      </c>
      <c r="I417" s="330" t="s">
        <v>1142</v>
      </c>
    </row>
    <row r="418" spans="1:9" hidden="1" x14ac:dyDescent="0.2">
      <c r="A418" s="325">
        <v>411</v>
      </c>
      <c r="B418">
        <v>4</v>
      </c>
      <c r="C418" t="s">
        <v>113</v>
      </c>
      <c r="D418" s="32">
        <v>1</v>
      </c>
      <c r="E418" t="e">
        <f>'4'!#REF!</f>
        <v>#REF!</v>
      </c>
      <c r="F418" s="265" t="s">
        <v>1040</v>
      </c>
      <c r="I418" s="330" t="s">
        <v>1142</v>
      </c>
    </row>
    <row r="419" spans="1:9" hidden="1" x14ac:dyDescent="0.2">
      <c r="A419" s="325">
        <v>412</v>
      </c>
      <c r="B419">
        <v>4</v>
      </c>
      <c r="C419" t="s">
        <v>113</v>
      </c>
      <c r="D419" s="32">
        <v>2</v>
      </c>
      <c r="E419" t="e">
        <f>'4'!#REF!</f>
        <v>#REF!</v>
      </c>
      <c r="F419" s="265" t="s">
        <v>1040</v>
      </c>
      <c r="I419" s="330" t="s">
        <v>1142</v>
      </c>
    </row>
    <row r="420" spans="1:9" hidden="1" x14ac:dyDescent="0.2">
      <c r="A420" s="325">
        <v>413</v>
      </c>
      <c r="B420">
        <v>4</v>
      </c>
      <c r="C420" t="s">
        <v>113</v>
      </c>
      <c r="D420" s="32">
        <v>3</v>
      </c>
      <c r="E420" t="e">
        <f>'4'!#REF!</f>
        <v>#REF!</v>
      </c>
      <c r="F420" s="265" t="s">
        <v>1040</v>
      </c>
      <c r="I420" s="330" t="s">
        <v>1142</v>
      </c>
    </row>
    <row r="421" spans="1:9" hidden="1" x14ac:dyDescent="0.2">
      <c r="A421" s="325">
        <v>414</v>
      </c>
      <c r="B421">
        <v>4</v>
      </c>
      <c r="C421" t="s">
        <v>113</v>
      </c>
      <c r="D421" s="92">
        <v>4</v>
      </c>
      <c r="E421" t="e">
        <f>'4'!#REF!</f>
        <v>#REF!</v>
      </c>
      <c r="F421" s="265" t="s">
        <v>1040</v>
      </c>
      <c r="I421" s="330" t="s">
        <v>1142</v>
      </c>
    </row>
    <row r="422" spans="1:9" hidden="1" x14ac:dyDescent="0.2">
      <c r="A422" s="325">
        <v>415</v>
      </c>
      <c r="B422">
        <v>4</v>
      </c>
      <c r="C422" t="s">
        <v>113</v>
      </c>
      <c r="D422" s="92">
        <v>5</v>
      </c>
      <c r="E422" t="e">
        <f>'4'!#REF!</f>
        <v>#REF!</v>
      </c>
      <c r="F422" s="265" t="s">
        <v>1040</v>
      </c>
      <c r="I422" s="330" t="s">
        <v>1142</v>
      </c>
    </row>
    <row r="423" spans="1:9" hidden="1" x14ac:dyDescent="0.2">
      <c r="A423" s="325">
        <v>416</v>
      </c>
      <c r="B423">
        <v>4</v>
      </c>
      <c r="C423" t="s">
        <v>113</v>
      </c>
      <c r="D423" s="92">
        <v>6</v>
      </c>
      <c r="E423" t="e">
        <f>'4'!#REF!</f>
        <v>#REF!</v>
      </c>
      <c r="F423" s="265" t="s">
        <v>1040</v>
      </c>
      <c r="I423" s="330" t="s">
        <v>1142</v>
      </c>
    </row>
    <row r="424" spans="1:9" hidden="1" x14ac:dyDescent="0.2">
      <c r="A424" s="325">
        <v>417</v>
      </c>
      <c r="B424">
        <v>4</v>
      </c>
      <c r="C424" t="s">
        <v>113</v>
      </c>
      <c r="D424" s="92">
        <v>7</v>
      </c>
      <c r="E424" t="e">
        <f>'4'!#REF!</f>
        <v>#REF!</v>
      </c>
      <c r="F424" s="265" t="s">
        <v>1040</v>
      </c>
      <c r="I424" s="330" t="s">
        <v>1142</v>
      </c>
    </row>
    <row r="425" spans="1:9" hidden="1" x14ac:dyDescent="0.2">
      <c r="A425" s="325">
        <v>418</v>
      </c>
      <c r="B425">
        <v>4</v>
      </c>
      <c r="C425" t="s">
        <v>113</v>
      </c>
      <c r="D425" s="92">
        <v>8</v>
      </c>
      <c r="E425" t="e">
        <f>'4'!#REF!</f>
        <v>#REF!</v>
      </c>
      <c r="F425" s="265" t="s">
        <v>1040</v>
      </c>
      <c r="I425" s="330" t="s">
        <v>1142</v>
      </c>
    </row>
    <row r="426" spans="1:9" hidden="1" x14ac:dyDescent="0.2">
      <c r="A426" s="325">
        <v>419</v>
      </c>
      <c r="B426">
        <v>4</v>
      </c>
      <c r="C426" t="s">
        <v>113</v>
      </c>
      <c r="D426" s="92">
        <v>9</v>
      </c>
      <c r="E426" t="e">
        <f>'4'!#REF!</f>
        <v>#REF!</v>
      </c>
      <c r="F426" s="265" t="s">
        <v>1040</v>
      </c>
      <c r="I426" s="330" t="s">
        <v>1142</v>
      </c>
    </row>
    <row r="427" spans="1:9" hidden="1" x14ac:dyDescent="0.2">
      <c r="A427" s="325">
        <v>420</v>
      </c>
      <c r="B427">
        <v>4</v>
      </c>
      <c r="C427" t="s">
        <v>113</v>
      </c>
      <c r="D427" s="92">
        <v>10</v>
      </c>
      <c r="E427" t="e">
        <f>'4'!#REF!</f>
        <v>#REF!</v>
      </c>
      <c r="F427" s="265" t="s">
        <v>1040</v>
      </c>
      <c r="I427" s="330" t="s">
        <v>1142</v>
      </c>
    </row>
    <row r="428" spans="1:9" hidden="1" x14ac:dyDescent="0.2">
      <c r="A428" s="325">
        <v>421</v>
      </c>
      <c r="B428">
        <v>4</v>
      </c>
      <c r="C428" t="s">
        <v>113</v>
      </c>
      <c r="D428" s="92">
        <v>11</v>
      </c>
      <c r="E428" t="e">
        <f>'4'!#REF!</f>
        <v>#REF!</v>
      </c>
      <c r="F428" s="265" t="s">
        <v>1040</v>
      </c>
      <c r="I428" s="330" t="s">
        <v>1142</v>
      </c>
    </row>
    <row r="429" spans="1:9" hidden="1" x14ac:dyDescent="0.2">
      <c r="A429" s="325">
        <v>422</v>
      </c>
      <c r="B429">
        <v>4</v>
      </c>
      <c r="C429" t="s">
        <v>113</v>
      </c>
      <c r="D429" s="92">
        <v>12</v>
      </c>
      <c r="E429" t="e">
        <f>'4'!#REF!</f>
        <v>#REF!</v>
      </c>
      <c r="F429" s="265" t="s">
        <v>1040</v>
      </c>
      <c r="I429" s="330" t="s">
        <v>1142</v>
      </c>
    </row>
    <row r="430" spans="1:9" hidden="1" x14ac:dyDescent="0.2">
      <c r="A430" s="325">
        <v>423</v>
      </c>
      <c r="B430">
        <v>4</v>
      </c>
      <c r="C430" t="s">
        <v>113</v>
      </c>
      <c r="D430" s="92">
        <v>13</v>
      </c>
      <c r="E430" t="e">
        <f>'4'!#REF!</f>
        <v>#REF!</v>
      </c>
      <c r="F430" s="265" t="s">
        <v>1040</v>
      </c>
      <c r="I430" s="330" t="s">
        <v>1142</v>
      </c>
    </row>
    <row r="431" spans="1:9" hidden="1" x14ac:dyDescent="0.2">
      <c r="A431" s="325">
        <v>424</v>
      </c>
      <c r="B431">
        <v>4</v>
      </c>
      <c r="C431" t="s">
        <v>113</v>
      </c>
      <c r="D431" s="92">
        <v>14</v>
      </c>
      <c r="E431" t="e">
        <f>'4'!#REF!</f>
        <v>#REF!</v>
      </c>
      <c r="F431" s="265" t="s">
        <v>1040</v>
      </c>
      <c r="I431" s="330" t="s">
        <v>1142</v>
      </c>
    </row>
    <row r="432" spans="1:9" hidden="1" x14ac:dyDescent="0.2">
      <c r="A432" s="325">
        <v>425</v>
      </c>
      <c r="B432">
        <v>4</v>
      </c>
      <c r="C432" t="s">
        <v>113</v>
      </c>
      <c r="D432" s="92">
        <v>15</v>
      </c>
      <c r="E432" t="e">
        <f>'4'!#REF!</f>
        <v>#REF!</v>
      </c>
      <c r="F432" s="265" t="s">
        <v>1040</v>
      </c>
      <c r="I432" s="330" t="s">
        <v>1142</v>
      </c>
    </row>
    <row r="433" spans="1:9" hidden="1" x14ac:dyDescent="0.2">
      <c r="A433" s="325">
        <v>426</v>
      </c>
      <c r="B433">
        <v>4</v>
      </c>
      <c r="C433" t="s">
        <v>113</v>
      </c>
      <c r="D433" s="92">
        <v>16</v>
      </c>
      <c r="E433" t="e">
        <f>'4'!#REF!</f>
        <v>#REF!</v>
      </c>
      <c r="F433" s="265" t="s">
        <v>1040</v>
      </c>
      <c r="I433" s="330" t="s">
        <v>1142</v>
      </c>
    </row>
    <row r="434" spans="1:9" hidden="1" x14ac:dyDescent="0.2">
      <c r="A434" s="325">
        <v>427</v>
      </c>
      <c r="B434">
        <v>4</v>
      </c>
      <c r="C434" t="s">
        <v>113</v>
      </c>
      <c r="D434" s="92">
        <v>17</v>
      </c>
      <c r="E434" t="e">
        <f>'4'!#REF!</f>
        <v>#REF!</v>
      </c>
      <c r="F434" s="265" t="s">
        <v>1040</v>
      </c>
      <c r="I434" s="330" t="s">
        <v>1142</v>
      </c>
    </row>
    <row r="435" spans="1:9" hidden="1" x14ac:dyDescent="0.2">
      <c r="A435" s="325">
        <v>428</v>
      </c>
      <c r="B435">
        <v>4</v>
      </c>
      <c r="C435" t="s">
        <v>113</v>
      </c>
      <c r="D435" s="92">
        <v>18</v>
      </c>
      <c r="E435" t="e">
        <f>'4'!#REF!</f>
        <v>#REF!</v>
      </c>
      <c r="F435" s="265" t="s">
        <v>1040</v>
      </c>
      <c r="I435" s="330" t="s">
        <v>1142</v>
      </c>
    </row>
    <row r="436" spans="1:9" hidden="1" x14ac:dyDescent="0.2">
      <c r="A436" s="325">
        <v>429</v>
      </c>
      <c r="B436">
        <v>4</v>
      </c>
      <c r="C436" t="s">
        <v>113</v>
      </c>
      <c r="D436" s="92">
        <v>19</v>
      </c>
      <c r="E436" t="e">
        <f>'4'!#REF!</f>
        <v>#REF!</v>
      </c>
      <c r="F436" s="265" t="s">
        <v>1040</v>
      </c>
      <c r="I436" s="330" t="s">
        <v>1142</v>
      </c>
    </row>
    <row r="437" spans="1:9" hidden="1" x14ac:dyDescent="0.2">
      <c r="A437" s="325">
        <v>430</v>
      </c>
      <c r="B437">
        <v>4</v>
      </c>
      <c r="C437" t="s">
        <v>113</v>
      </c>
      <c r="D437" s="92">
        <v>20</v>
      </c>
      <c r="E437" t="e">
        <f>'4'!#REF!</f>
        <v>#REF!</v>
      </c>
      <c r="F437" s="265" t="s">
        <v>1040</v>
      </c>
      <c r="I437" s="330" t="s">
        <v>1142</v>
      </c>
    </row>
    <row r="438" spans="1:9" hidden="1" x14ac:dyDescent="0.2">
      <c r="A438" s="325">
        <v>431</v>
      </c>
      <c r="B438">
        <v>4</v>
      </c>
      <c r="C438" t="s">
        <v>113</v>
      </c>
      <c r="D438" s="32">
        <v>1</v>
      </c>
      <c r="E438" t="e">
        <f>'4'!#REF!</f>
        <v>#REF!</v>
      </c>
      <c r="F438" s="265" t="s">
        <v>118</v>
      </c>
      <c r="H438" s="253"/>
      <c r="I438" s="330" t="s">
        <v>1142</v>
      </c>
    </row>
    <row r="439" spans="1:9" hidden="1" x14ac:dyDescent="0.2">
      <c r="A439" s="325">
        <v>432</v>
      </c>
      <c r="B439">
        <v>4</v>
      </c>
      <c r="C439" t="s">
        <v>113</v>
      </c>
      <c r="D439" s="32">
        <v>2</v>
      </c>
      <c r="E439" t="e">
        <f>'4'!#REF!</f>
        <v>#REF!</v>
      </c>
      <c r="F439" s="265" t="s">
        <v>118</v>
      </c>
      <c r="H439" s="253"/>
      <c r="I439" s="330" t="s">
        <v>1142</v>
      </c>
    </row>
    <row r="440" spans="1:9" hidden="1" x14ac:dyDescent="0.2">
      <c r="A440" s="325">
        <v>433</v>
      </c>
      <c r="B440">
        <v>4</v>
      </c>
      <c r="C440" t="s">
        <v>113</v>
      </c>
      <c r="D440" s="32">
        <v>3</v>
      </c>
      <c r="E440" t="e">
        <f>'4'!#REF!</f>
        <v>#REF!</v>
      </c>
      <c r="F440" s="265" t="s">
        <v>118</v>
      </c>
      <c r="H440" s="253"/>
      <c r="I440" s="330" t="s">
        <v>1142</v>
      </c>
    </row>
    <row r="441" spans="1:9" hidden="1" x14ac:dyDescent="0.2">
      <c r="A441" s="325">
        <v>434</v>
      </c>
      <c r="B441">
        <v>4</v>
      </c>
      <c r="C441" t="s">
        <v>113</v>
      </c>
      <c r="D441" s="92">
        <v>4</v>
      </c>
      <c r="E441" t="e">
        <f>'4'!#REF!</f>
        <v>#REF!</v>
      </c>
      <c r="F441" s="265" t="s">
        <v>118</v>
      </c>
      <c r="H441" s="253"/>
      <c r="I441" s="330" t="s">
        <v>1142</v>
      </c>
    </row>
    <row r="442" spans="1:9" hidden="1" x14ac:dyDescent="0.2">
      <c r="A442" s="325">
        <v>435</v>
      </c>
      <c r="B442">
        <v>4</v>
      </c>
      <c r="C442" t="s">
        <v>113</v>
      </c>
      <c r="D442" s="92">
        <v>5</v>
      </c>
      <c r="E442" t="e">
        <f>'4'!#REF!</f>
        <v>#REF!</v>
      </c>
      <c r="F442" s="265" t="s">
        <v>118</v>
      </c>
      <c r="H442" s="253"/>
      <c r="I442" s="330" t="s">
        <v>1142</v>
      </c>
    </row>
    <row r="443" spans="1:9" hidden="1" x14ac:dyDescent="0.2">
      <c r="A443" s="325">
        <v>436</v>
      </c>
      <c r="B443">
        <v>4</v>
      </c>
      <c r="C443" t="s">
        <v>113</v>
      </c>
      <c r="D443" s="92">
        <v>6</v>
      </c>
      <c r="E443" t="e">
        <f>'4'!#REF!</f>
        <v>#REF!</v>
      </c>
      <c r="F443" s="265" t="s">
        <v>118</v>
      </c>
      <c r="H443" s="253"/>
      <c r="I443" s="330" t="s">
        <v>1142</v>
      </c>
    </row>
    <row r="444" spans="1:9" hidden="1" x14ac:dyDescent="0.2">
      <c r="A444" s="325">
        <v>437</v>
      </c>
      <c r="B444">
        <v>4</v>
      </c>
      <c r="C444" t="s">
        <v>113</v>
      </c>
      <c r="D444" s="92">
        <v>7</v>
      </c>
      <c r="E444" t="e">
        <f>'4'!#REF!</f>
        <v>#REF!</v>
      </c>
      <c r="F444" s="265" t="s">
        <v>118</v>
      </c>
      <c r="H444" s="253"/>
      <c r="I444" s="330" t="s">
        <v>1142</v>
      </c>
    </row>
    <row r="445" spans="1:9" hidden="1" x14ac:dyDescent="0.2">
      <c r="A445" s="325">
        <v>438</v>
      </c>
      <c r="B445">
        <v>4</v>
      </c>
      <c r="C445" t="s">
        <v>113</v>
      </c>
      <c r="D445" s="92">
        <v>8</v>
      </c>
      <c r="E445" t="e">
        <f>'4'!#REF!</f>
        <v>#REF!</v>
      </c>
      <c r="F445" s="265" t="s">
        <v>118</v>
      </c>
      <c r="H445" s="253"/>
      <c r="I445" s="330" t="s">
        <v>1142</v>
      </c>
    </row>
    <row r="446" spans="1:9" hidden="1" x14ac:dyDescent="0.2">
      <c r="A446" s="325">
        <v>439</v>
      </c>
      <c r="B446">
        <v>4</v>
      </c>
      <c r="C446" t="s">
        <v>113</v>
      </c>
      <c r="D446" s="92">
        <v>9</v>
      </c>
      <c r="E446" t="e">
        <f>'4'!#REF!</f>
        <v>#REF!</v>
      </c>
      <c r="F446" s="265" t="s">
        <v>118</v>
      </c>
      <c r="H446" s="253"/>
      <c r="I446" s="330" t="s">
        <v>1142</v>
      </c>
    </row>
    <row r="447" spans="1:9" hidden="1" x14ac:dyDescent="0.2">
      <c r="A447" s="325">
        <v>440</v>
      </c>
      <c r="B447">
        <v>4</v>
      </c>
      <c r="C447" t="s">
        <v>113</v>
      </c>
      <c r="D447" s="92">
        <v>10</v>
      </c>
      <c r="E447" t="e">
        <f>'4'!#REF!</f>
        <v>#REF!</v>
      </c>
      <c r="F447" s="265" t="s">
        <v>118</v>
      </c>
      <c r="H447" s="253"/>
      <c r="I447" s="330" t="s">
        <v>1142</v>
      </c>
    </row>
    <row r="448" spans="1:9" hidden="1" x14ac:dyDescent="0.2">
      <c r="A448" s="325">
        <v>441</v>
      </c>
      <c r="B448">
        <v>4</v>
      </c>
      <c r="C448" t="s">
        <v>113</v>
      </c>
      <c r="D448" s="92">
        <v>11</v>
      </c>
      <c r="E448" t="e">
        <f>'4'!#REF!</f>
        <v>#REF!</v>
      </c>
      <c r="F448" s="265" t="s">
        <v>118</v>
      </c>
      <c r="H448" s="253"/>
      <c r="I448" s="330" t="s">
        <v>1142</v>
      </c>
    </row>
    <row r="449" spans="1:9" hidden="1" x14ac:dyDescent="0.2">
      <c r="A449" s="325">
        <v>442</v>
      </c>
      <c r="B449">
        <v>4</v>
      </c>
      <c r="C449" t="s">
        <v>113</v>
      </c>
      <c r="D449" s="92">
        <v>12</v>
      </c>
      <c r="E449" t="e">
        <f>'4'!#REF!</f>
        <v>#REF!</v>
      </c>
      <c r="F449" s="265" t="s">
        <v>118</v>
      </c>
      <c r="H449" s="253"/>
      <c r="I449" s="330" t="s">
        <v>1142</v>
      </c>
    </row>
    <row r="450" spans="1:9" hidden="1" x14ac:dyDescent="0.2">
      <c r="A450" s="325">
        <v>443</v>
      </c>
      <c r="B450">
        <v>4</v>
      </c>
      <c r="C450" t="s">
        <v>113</v>
      </c>
      <c r="D450" s="92">
        <v>13</v>
      </c>
      <c r="E450" t="e">
        <f>'4'!#REF!</f>
        <v>#REF!</v>
      </c>
      <c r="F450" s="265" t="s">
        <v>118</v>
      </c>
      <c r="H450" s="253"/>
      <c r="I450" s="330" t="s">
        <v>1142</v>
      </c>
    </row>
    <row r="451" spans="1:9" hidden="1" x14ac:dyDescent="0.2">
      <c r="A451" s="325">
        <v>444</v>
      </c>
      <c r="B451">
        <v>4</v>
      </c>
      <c r="C451" t="s">
        <v>113</v>
      </c>
      <c r="D451" s="92">
        <v>14</v>
      </c>
      <c r="E451" t="e">
        <f>'4'!#REF!</f>
        <v>#REF!</v>
      </c>
      <c r="F451" s="265" t="s">
        <v>118</v>
      </c>
      <c r="H451" s="253"/>
      <c r="I451" s="330" t="s">
        <v>1142</v>
      </c>
    </row>
    <row r="452" spans="1:9" hidden="1" x14ac:dyDescent="0.2">
      <c r="A452" s="325">
        <v>445</v>
      </c>
      <c r="B452">
        <v>4</v>
      </c>
      <c r="C452" t="s">
        <v>113</v>
      </c>
      <c r="D452" s="92">
        <v>15</v>
      </c>
      <c r="E452" t="e">
        <f>'4'!#REF!</f>
        <v>#REF!</v>
      </c>
      <c r="F452" s="265" t="s">
        <v>118</v>
      </c>
      <c r="H452" s="253"/>
      <c r="I452" s="330" t="s">
        <v>1142</v>
      </c>
    </row>
    <row r="453" spans="1:9" hidden="1" x14ac:dyDescent="0.2">
      <c r="A453" s="325">
        <v>446</v>
      </c>
      <c r="B453">
        <v>4</v>
      </c>
      <c r="C453" t="s">
        <v>113</v>
      </c>
      <c r="D453" s="92">
        <v>16</v>
      </c>
      <c r="E453" t="e">
        <f>'4'!#REF!</f>
        <v>#REF!</v>
      </c>
      <c r="F453" s="265" t="s">
        <v>118</v>
      </c>
      <c r="H453" s="253"/>
      <c r="I453" s="330" t="s">
        <v>1142</v>
      </c>
    </row>
    <row r="454" spans="1:9" hidden="1" x14ac:dyDescent="0.2">
      <c r="A454" s="325">
        <v>447</v>
      </c>
      <c r="B454">
        <v>4</v>
      </c>
      <c r="C454" t="s">
        <v>113</v>
      </c>
      <c r="D454" s="92">
        <v>17</v>
      </c>
      <c r="E454" t="e">
        <f>'4'!#REF!</f>
        <v>#REF!</v>
      </c>
      <c r="F454" s="265" t="s">
        <v>118</v>
      </c>
      <c r="H454" s="253"/>
      <c r="I454" s="330" t="s">
        <v>1142</v>
      </c>
    </row>
    <row r="455" spans="1:9" hidden="1" x14ac:dyDescent="0.2">
      <c r="A455" s="325">
        <v>448</v>
      </c>
      <c r="B455">
        <v>4</v>
      </c>
      <c r="C455" t="s">
        <v>113</v>
      </c>
      <c r="D455" s="92">
        <v>18</v>
      </c>
      <c r="E455" t="e">
        <f>'4'!#REF!</f>
        <v>#REF!</v>
      </c>
      <c r="F455" s="265" t="s">
        <v>118</v>
      </c>
      <c r="H455" s="253"/>
      <c r="I455" s="330" t="s">
        <v>1142</v>
      </c>
    </row>
    <row r="456" spans="1:9" hidden="1" x14ac:dyDescent="0.2">
      <c r="A456" s="325">
        <v>449</v>
      </c>
      <c r="B456">
        <v>4</v>
      </c>
      <c r="C456" t="s">
        <v>113</v>
      </c>
      <c r="D456" s="92">
        <v>19</v>
      </c>
      <c r="E456" t="e">
        <f>'4'!#REF!</f>
        <v>#REF!</v>
      </c>
      <c r="F456" s="265" t="s">
        <v>118</v>
      </c>
      <c r="H456" s="253"/>
      <c r="I456" s="330" t="s">
        <v>1142</v>
      </c>
    </row>
    <row r="457" spans="1:9" hidden="1" x14ac:dyDescent="0.2">
      <c r="A457" s="325">
        <v>450</v>
      </c>
      <c r="B457">
        <v>4</v>
      </c>
      <c r="C457" t="s">
        <v>113</v>
      </c>
      <c r="D457" s="92">
        <v>20</v>
      </c>
      <c r="E457" t="e">
        <f>'4'!#REF!</f>
        <v>#REF!</v>
      </c>
      <c r="F457" s="265" t="s">
        <v>118</v>
      </c>
      <c r="H457" s="253"/>
      <c r="I457" s="330" t="s">
        <v>1142</v>
      </c>
    </row>
    <row r="458" spans="1:9" ht="12.75" hidden="1" customHeight="1" x14ac:dyDescent="0.2">
      <c r="A458" s="325">
        <v>451</v>
      </c>
      <c r="B458">
        <v>4</v>
      </c>
      <c r="C458" t="s">
        <v>113</v>
      </c>
      <c r="D458" s="32">
        <v>1</v>
      </c>
      <c r="E458" s="320" t="e">
        <f>'4'!#REF!</f>
        <v>#REF!</v>
      </c>
      <c r="F458" s="265" t="s">
        <v>119</v>
      </c>
      <c r="H458" s="253"/>
      <c r="I458" s="330" t="s">
        <v>1142</v>
      </c>
    </row>
    <row r="459" spans="1:9" hidden="1" x14ac:dyDescent="0.2">
      <c r="A459" s="325">
        <v>452</v>
      </c>
      <c r="B459">
        <v>4</v>
      </c>
      <c r="C459" t="s">
        <v>113</v>
      </c>
      <c r="D459" s="32">
        <v>2</v>
      </c>
      <c r="E459" s="320" t="e">
        <f>'4'!#REF!</f>
        <v>#REF!</v>
      </c>
      <c r="F459" s="265" t="s">
        <v>119</v>
      </c>
      <c r="H459" s="253"/>
      <c r="I459" s="330" t="s">
        <v>1142</v>
      </c>
    </row>
    <row r="460" spans="1:9" hidden="1" x14ac:dyDescent="0.2">
      <c r="A460" s="325">
        <v>453</v>
      </c>
      <c r="B460">
        <v>4</v>
      </c>
      <c r="C460" t="s">
        <v>113</v>
      </c>
      <c r="D460" s="32">
        <v>3</v>
      </c>
      <c r="E460" s="320" t="e">
        <f>'4'!#REF!</f>
        <v>#REF!</v>
      </c>
      <c r="F460" s="265" t="s">
        <v>119</v>
      </c>
      <c r="H460" s="253"/>
      <c r="I460" s="330" t="s">
        <v>1142</v>
      </c>
    </row>
    <row r="461" spans="1:9" hidden="1" x14ac:dyDescent="0.2">
      <c r="A461" s="325">
        <v>454</v>
      </c>
      <c r="B461">
        <v>4</v>
      </c>
      <c r="C461" t="s">
        <v>113</v>
      </c>
      <c r="D461" s="92">
        <v>4</v>
      </c>
      <c r="E461" s="320" t="e">
        <f>'4'!#REF!</f>
        <v>#REF!</v>
      </c>
      <c r="F461" s="265" t="s">
        <v>119</v>
      </c>
      <c r="H461" s="253"/>
      <c r="I461" s="330" t="s">
        <v>1142</v>
      </c>
    </row>
    <row r="462" spans="1:9" hidden="1" x14ac:dyDescent="0.2">
      <c r="A462" s="325">
        <v>455</v>
      </c>
      <c r="B462">
        <v>4</v>
      </c>
      <c r="C462" t="s">
        <v>113</v>
      </c>
      <c r="D462" s="92">
        <v>5</v>
      </c>
      <c r="E462" s="320" t="e">
        <f>'4'!#REF!</f>
        <v>#REF!</v>
      </c>
      <c r="F462" s="265" t="s">
        <v>119</v>
      </c>
      <c r="H462" s="253"/>
      <c r="I462" s="330" t="s">
        <v>1142</v>
      </c>
    </row>
    <row r="463" spans="1:9" hidden="1" x14ac:dyDescent="0.2">
      <c r="A463" s="325">
        <v>456</v>
      </c>
      <c r="B463">
        <v>4</v>
      </c>
      <c r="C463" t="s">
        <v>113</v>
      </c>
      <c r="D463" s="92">
        <v>6</v>
      </c>
      <c r="E463" s="320" t="e">
        <f>'4'!#REF!</f>
        <v>#REF!</v>
      </c>
      <c r="F463" s="265" t="s">
        <v>119</v>
      </c>
      <c r="H463" s="253"/>
      <c r="I463" s="330" t="s">
        <v>1142</v>
      </c>
    </row>
    <row r="464" spans="1:9" hidden="1" x14ac:dyDescent="0.2">
      <c r="A464" s="325">
        <v>457</v>
      </c>
      <c r="B464">
        <v>4</v>
      </c>
      <c r="C464" t="s">
        <v>113</v>
      </c>
      <c r="D464" s="92">
        <v>7</v>
      </c>
      <c r="E464" s="320" t="e">
        <f>'4'!#REF!</f>
        <v>#REF!</v>
      </c>
      <c r="F464" s="265" t="s">
        <v>119</v>
      </c>
      <c r="H464" s="253"/>
      <c r="I464" s="330" t="s">
        <v>1142</v>
      </c>
    </row>
    <row r="465" spans="1:9" hidden="1" x14ac:dyDescent="0.2">
      <c r="A465" s="325">
        <v>458</v>
      </c>
      <c r="B465">
        <v>4</v>
      </c>
      <c r="C465" t="s">
        <v>113</v>
      </c>
      <c r="D465" s="92">
        <v>8</v>
      </c>
      <c r="E465" s="320" t="e">
        <f>'4'!#REF!</f>
        <v>#REF!</v>
      </c>
      <c r="F465" s="265" t="s">
        <v>119</v>
      </c>
      <c r="H465" s="253"/>
      <c r="I465" s="330" t="s">
        <v>1142</v>
      </c>
    </row>
    <row r="466" spans="1:9" hidden="1" x14ac:dyDescent="0.2">
      <c r="A466" s="325">
        <v>459</v>
      </c>
      <c r="B466">
        <v>4</v>
      </c>
      <c r="C466" t="s">
        <v>113</v>
      </c>
      <c r="D466" s="92">
        <v>9</v>
      </c>
      <c r="E466" s="320" t="e">
        <f>'4'!#REF!</f>
        <v>#REF!</v>
      </c>
      <c r="F466" s="265" t="s">
        <v>119</v>
      </c>
      <c r="H466" s="253"/>
      <c r="I466" s="330" t="s">
        <v>1142</v>
      </c>
    </row>
    <row r="467" spans="1:9" hidden="1" x14ac:dyDescent="0.2">
      <c r="A467" s="325">
        <v>460</v>
      </c>
      <c r="B467">
        <v>4</v>
      </c>
      <c r="C467" t="s">
        <v>113</v>
      </c>
      <c r="D467" s="92">
        <v>10</v>
      </c>
      <c r="E467" s="320" t="e">
        <f>'4'!#REF!</f>
        <v>#REF!</v>
      </c>
      <c r="F467" s="265" t="s">
        <v>119</v>
      </c>
      <c r="H467" s="253"/>
      <c r="I467" s="330" t="s">
        <v>1142</v>
      </c>
    </row>
    <row r="468" spans="1:9" hidden="1" x14ac:dyDescent="0.2">
      <c r="A468" s="325">
        <v>461</v>
      </c>
      <c r="B468">
        <v>4</v>
      </c>
      <c r="C468" t="s">
        <v>113</v>
      </c>
      <c r="D468" s="92">
        <v>11</v>
      </c>
      <c r="E468" s="320" t="e">
        <f>'4'!#REF!</f>
        <v>#REF!</v>
      </c>
      <c r="F468" s="265" t="s">
        <v>119</v>
      </c>
      <c r="H468" s="253"/>
      <c r="I468" s="330" t="s">
        <v>1142</v>
      </c>
    </row>
    <row r="469" spans="1:9" hidden="1" x14ac:dyDescent="0.2">
      <c r="A469" s="325">
        <v>462</v>
      </c>
      <c r="B469">
        <v>4</v>
      </c>
      <c r="C469" t="s">
        <v>113</v>
      </c>
      <c r="D469" s="92">
        <v>12</v>
      </c>
      <c r="E469" s="320" t="e">
        <f>'4'!#REF!</f>
        <v>#REF!</v>
      </c>
      <c r="F469" s="265" t="s">
        <v>119</v>
      </c>
      <c r="H469" s="253"/>
      <c r="I469" s="330" t="s">
        <v>1142</v>
      </c>
    </row>
    <row r="470" spans="1:9" hidden="1" x14ac:dyDescent="0.2">
      <c r="A470" s="325">
        <v>463</v>
      </c>
      <c r="B470">
        <v>4</v>
      </c>
      <c r="C470" t="s">
        <v>113</v>
      </c>
      <c r="D470" s="92">
        <v>13</v>
      </c>
      <c r="E470" s="320" t="e">
        <f>'4'!#REF!</f>
        <v>#REF!</v>
      </c>
      <c r="F470" s="265" t="s">
        <v>119</v>
      </c>
      <c r="H470" s="253"/>
      <c r="I470" s="330" t="s">
        <v>1142</v>
      </c>
    </row>
    <row r="471" spans="1:9" hidden="1" x14ac:dyDescent="0.2">
      <c r="A471" s="325">
        <v>464</v>
      </c>
      <c r="B471">
        <v>4</v>
      </c>
      <c r="C471" t="s">
        <v>113</v>
      </c>
      <c r="D471" s="92">
        <v>14</v>
      </c>
      <c r="E471" s="320" t="e">
        <f>'4'!#REF!</f>
        <v>#REF!</v>
      </c>
      <c r="F471" s="265" t="s">
        <v>119</v>
      </c>
      <c r="H471" s="253"/>
      <c r="I471" s="330" t="s">
        <v>1142</v>
      </c>
    </row>
    <row r="472" spans="1:9" hidden="1" x14ac:dyDescent="0.2">
      <c r="A472" s="325">
        <v>465</v>
      </c>
      <c r="B472">
        <v>4</v>
      </c>
      <c r="C472" t="s">
        <v>113</v>
      </c>
      <c r="D472" s="92">
        <v>15</v>
      </c>
      <c r="E472" s="320" t="e">
        <f>'4'!#REF!</f>
        <v>#REF!</v>
      </c>
      <c r="F472" s="265" t="s">
        <v>119</v>
      </c>
      <c r="H472" s="253"/>
      <c r="I472" s="330" t="s">
        <v>1142</v>
      </c>
    </row>
    <row r="473" spans="1:9" hidden="1" x14ac:dyDescent="0.2">
      <c r="A473" s="325">
        <v>466</v>
      </c>
      <c r="B473">
        <v>4</v>
      </c>
      <c r="C473" t="s">
        <v>113</v>
      </c>
      <c r="D473" s="92">
        <v>16</v>
      </c>
      <c r="E473" s="320" t="e">
        <f>'4'!#REF!</f>
        <v>#REF!</v>
      </c>
      <c r="F473" s="265" t="s">
        <v>119</v>
      </c>
      <c r="H473" s="253"/>
      <c r="I473" s="330" t="s">
        <v>1142</v>
      </c>
    </row>
    <row r="474" spans="1:9" hidden="1" x14ac:dyDescent="0.2">
      <c r="A474" s="325">
        <v>467</v>
      </c>
      <c r="B474">
        <v>4</v>
      </c>
      <c r="C474" t="s">
        <v>113</v>
      </c>
      <c r="D474" s="92">
        <v>17</v>
      </c>
      <c r="E474" s="320" t="e">
        <f>'4'!#REF!</f>
        <v>#REF!</v>
      </c>
      <c r="F474" s="265" t="s">
        <v>119</v>
      </c>
      <c r="H474" s="253"/>
      <c r="I474" s="330" t="s">
        <v>1142</v>
      </c>
    </row>
    <row r="475" spans="1:9" hidden="1" x14ac:dyDescent="0.2">
      <c r="A475" s="325">
        <v>468</v>
      </c>
      <c r="B475">
        <v>4</v>
      </c>
      <c r="C475" t="s">
        <v>113</v>
      </c>
      <c r="D475" s="92">
        <v>18</v>
      </c>
      <c r="E475" s="320" t="e">
        <f>'4'!#REF!</f>
        <v>#REF!</v>
      </c>
      <c r="F475" s="265" t="s">
        <v>119</v>
      </c>
      <c r="H475" s="253"/>
      <c r="I475" s="330" t="s">
        <v>1142</v>
      </c>
    </row>
    <row r="476" spans="1:9" hidden="1" x14ac:dyDescent="0.2">
      <c r="A476" s="325">
        <v>469</v>
      </c>
      <c r="B476">
        <v>4</v>
      </c>
      <c r="C476" t="s">
        <v>113</v>
      </c>
      <c r="D476" s="92">
        <v>19</v>
      </c>
      <c r="E476" s="320" t="e">
        <f>'4'!#REF!</f>
        <v>#REF!</v>
      </c>
      <c r="F476" s="265" t="s">
        <v>119</v>
      </c>
      <c r="H476" s="253"/>
      <c r="I476" s="330" t="s">
        <v>1142</v>
      </c>
    </row>
    <row r="477" spans="1:9" hidden="1" x14ac:dyDescent="0.2">
      <c r="A477" s="325">
        <v>470</v>
      </c>
      <c r="B477">
        <v>4</v>
      </c>
      <c r="C477" t="s">
        <v>113</v>
      </c>
      <c r="D477" s="92">
        <v>20</v>
      </c>
      <c r="E477" s="320" t="e">
        <f>'4'!#REF!</f>
        <v>#REF!</v>
      </c>
      <c r="F477" s="265" t="s">
        <v>119</v>
      </c>
      <c r="H477" s="253"/>
      <c r="I477" s="330" t="s">
        <v>1142</v>
      </c>
    </row>
    <row r="478" spans="1:9" hidden="1" x14ac:dyDescent="0.2">
      <c r="A478" s="325">
        <v>471</v>
      </c>
      <c r="B478">
        <v>5</v>
      </c>
      <c r="C478" t="s">
        <v>967</v>
      </c>
      <c r="F478" s="263" t="s">
        <v>125</v>
      </c>
      <c r="G478" s="263"/>
      <c r="I478" s="286" t="s">
        <v>1142</v>
      </c>
    </row>
    <row r="479" spans="1:9" hidden="1" x14ac:dyDescent="0.2">
      <c r="A479" s="325">
        <v>472</v>
      </c>
      <c r="B479">
        <v>5</v>
      </c>
      <c r="C479" t="s">
        <v>967</v>
      </c>
      <c r="F479" s="242" t="s">
        <v>616</v>
      </c>
      <c r="G479" s="316"/>
      <c r="I479" s="286" t="s">
        <v>1142</v>
      </c>
    </row>
    <row r="480" spans="1:9" hidden="1" x14ac:dyDescent="0.2">
      <c r="A480" s="325">
        <v>473</v>
      </c>
      <c r="B480">
        <v>5</v>
      </c>
      <c r="C480" t="s">
        <v>967</v>
      </c>
      <c r="F480" s="244" t="s">
        <v>1041</v>
      </c>
      <c r="G480" s="315"/>
      <c r="I480" s="286" t="s">
        <v>1142</v>
      </c>
    </row>
    <row r="481" spans="1:11" hidden="1" x14ac:dyDescent="0.2">
      <c r="A481" s="325">
        <v>474</v>
      </c>
      <c r="B481">
        <v>5</v>
      </c>
      <c r="C481" t="s">
        <v>967</v>
      </c>
      <c r="F481" s="244" t="s">
        <v>1042</v>
      </c>
      <c r="G481" s="315"/>
      <c r="I481" s="286" t="s">
        <v>1142</v>
      </c>
    </row>
    <row r="482" spans="1:11" hidden="1" x14ac:dyDescent="0.2">
      <c r="A482" s="325">
        <v>475</v>
      </c>
      <c r="B482">
        <v>5</v>
      </c>
      <c r="C482" t="s">
        <v>967</v>
      </c>
      <c r="F482" s="263" t="s">
        <v>126</v>
      </c>
      <c r="G482" s="263"/>
      <c r="I482" s="286" t="s">
        <v>1142</v>
      </c>
    </row>
    <row r="483" spans="1:11" hidden="1" x14ac:dyDescent="0.2">
      <c r="A483" s="325">
        <v>476</v>
      </c>
      <c r="B483">
        <v>5</v>
      </c>
      <c r="C483" t="s">
        <v>967</v>
      </c>
      <c r="F483" s="242" t="s">
        <v>815</v>
      </c>
      <c r="G483" s="316"/>
      <c r="I483" s="286" t="s">
        <v>1142</v>
      </c>
    </row>
    <row r="484" spans="1:11" hidden="1" x14ac:dyDescent="0.2">
      <c r="A484" s="325">
        <v>477</v>
      </c>
      <c r="B484">
        <v>5</v>
      </c>
      <c r="C484" t="s">
        <v>967</v>
      </c>
      <c r="F484" s="283" t="s">
        <v>1043</v>
      </c>
      <c r="G484" s="283"/>
      <c r="I484" s="286" t="s">
        <v>1142</v>
      </c>
    </row>
    <row r="485" spans="1:11" hidden="1" x14ac:dyDescent="0.2">
      <c r="A485" s="325">
        <v>478</v>
      </c>
      <c r="B485">
        <v>5</v>
      </c>
      <c r="C485" t="s">
        <v>967</v>
      </c>
      <c r="F485" s="244" t="s">
        <v>1044</v>
      </c>
      <c r="G485" s="315"/>
      <c r="I485" s="286" t="s">
        <v>1142</v>
      </c>
    </row>
    <row r="486" spans="1:11" hidden="1" x14ac:dyDescent="0.2">
      <c r="A486" s="325">
        <v>479</v>
      </c>
      <c r="B486">
        <v>5</v>
      </c>
      <c r="C486" t="s">
        <v>967</v>
      </c>
      <c r="E486">
        <f>'5'!O16</f>
        <v>0</v>
      </c>
      <c r="F486" s="263" t="s">
        <v>1347</v>
      </c>
      <c r="G486" s="263" t="s">
        <v>1277</v>
      </c>
      <c r="I486" s="286" t="s">
        <v>31</v>
      </c>
      <c r="J486" s="327" t="s">
        <v>1297</v>
      </c>
      <c r="K486" s="325" t="str">
        <f>IF(E486=0,"",E486)</f>
        <v/>
      </c>
    </row>
    <row r="487" spans="1:11" hidden="1" x14ac:dyDescent="0.2">
      <c r="A487" s="325">
        <v>480</v>
      </c>
      <c r="B487">
        <v>5</v>
      </c>
      <c r="C487" t="s">
        <v>967</v>
      </c>
      <c r="F487" s="263" t="s">
        <v>130</v>
      </c>
      <c r="G487" s="263"/>
      <c r="I487" s="286" t="s">
        <v>1142</v>
      </c>
    </row>
    <row r="488" spans="1:11" hidden="1" x14ac:dyDescent="0.2">
      <c r="A488" s="325">
        <v>481</v>
      </c>
      <c r="B488">
        <v>5</v>
      </c>
      <c r="C488" t="s">
        <v>967</v>
      </c>
      <c r="F488" s="265" t="s">
        <v>19</v>
      </c>
      <c r="I488" s="286" t="s">
        <v>1142</v>
      </c>
    </row>
    <row r="489" spans="1:11" hidden="1" x14ac:dyDescent="0.2">
      <c r="A489" s="325">
        <v>482</v>
      </c>
      <c r="B489">
        <v>5</v>
      </c>
      <c r="C489" t="s">
        <v>967</v>
      </c>
      <c r="F489" s="265" t="s">
        <v>131</v>
      </c>
      <c r="I489" s="286" t="s">
        <v>1142</v>
      </c>
    </row>
    <row r="490" spans="1:11" hidden="1" x14ac:dyDescent="0.2">
      <c r="A490" s="325">
        <v>483</v>
      </c>
      <c r="B490">
        <v>5</v>
      </c>
      <c r="C490" t="s">
        <v>967</v>
      </c>
      <c r="F490" s="265" t="s">
        <v>132</v>
      </c>
      <c r="I490" s="286" t="s">
        <v>1142</v>
      </c>
    </row>
    <row r="491" spans="1:11" hidden="1" x14ac:dyDescent="0.2">
      <c r="A491" s="325">
        <v>484</v>
      </c>
      <c r="B491">
        <v>5</v>
      </c>
      <c r="C491" t="s">
        <v>967</v>
      </c>
      <c r="F491" s="263" t="s">
        <v>133</v>
      </c>
      <c r="G491" s="263"/>
      <c r="I491" s="286" t="s">
        <v>1142</v>
      </c>
    </row>
    <row r="492" spans="1:11" hidden="1" x14ac:dyDescent="0.2">
      <c r="A492" s="325">
        <v>485</v>
      </c>
      <c r="B492">
        <v>5</v>
      </c>
      <c r="C492" t="s">
        <v>967</v>
      </c>
      <c r="F492" s="263" t="s">
        <v>134</v>
      </c>
      <c r="G492" s="263"/>
      <c r="I492" s="286" t="s">
        <v>1142</v>
      </c>
    </row>
    <row r="493" spans="1:11" hidden="1" x14ac:dyDescent="0.2">
      <c r="A493" s="325">
        <v>486</v>
      </c>
      <c r="B493">
        <v>5</v>
      </c>
      <c r="C493" t="s">
        <v>967</v>
      </c>
      <c r="F493" s="263" t="s">
        <v>1045</v>
      </c>
      <c r="G493" s="263"/>
      <c r="I493" s="286" t="s">
        <v>1142</v>
      </c>
    </row>
    <row r="494" spans="1:11" hidden="1" x14ac:dyDescent="0.2">
      <c r="A494" s="325">
        <v>487</v>
      </c>
      <c r="B494">
        <v>5</v>
      </c>
      <c r="C494" t="s">
        <v>967</v>
      </c>
      <c r="F494" s="263" t="s">
        <v>135</v>
      </c>
      <c r="G494" s="263"/>
      <c r="I494" s="286" t="s">
        <v>1142</v>
      </c>
    </row>
    <row r="495" spans="1:11" hidden="1" x14ac:dyDescent="0.2">
      <c r="A495" s="325">
        <v>488</v>
      </c>
      <c r="B495">
        <v>5</v>
      </c>
      <c r="C495" t="s">
        <v>967</v>
      </c>
      <c r="F495" s="263" t="s">
        <v>1046</v>
      </c>
      <c r="G495" s="263"/>
      <c r="I495" s="286" t="s">
        <v>1142</v>
      </c>
    </row>
    <row r="496" spans="1:11" hidden="1" x14ac:dyDescent="0.2">
      <c r="A496" s="325">
        <v>489</v>
      </c>
      <c r="B496">
        <v>5</v>
      </c>
      <c r="C496" t="s">
        <v>967</v>
      </c>
      <c r="F496" s="263" t="s">
        <v>136</v>
      </c>
      <c r="G496" s="263"/>
      <c r="I496" s="286" t="s">
        <v>1142</v>
      </c>
    </row>
    <row r="497" spans="1:11" hidden="1" x14ac:dyDescent="0.2">
      <c r="A497" s="325">
        <v>490</v>
      </c>
      <c r="B497">
        <v>5</v>
      </c>
      <c r="C497" t="s">
        <v>967</v>
      </c>
      <c r="F497" s="263" t="s">
        <v>137</v>
      </c>
      <c r="G497" s="263"/>
      <c r="I497" s="286" t="s">
        <v>1142</v>
      </c>
    </row>
    <row r="498" spans="1:11" hidden="1" x14ac:dyDescent="0.2">
      <c r="A498" s="325">
        <v>491</v>
      </c>
      <c r="B498">
        <v>5</v>
      </c>
      <c r="C498" t="s">
        <v>967</v>
      </c>
      <c r="F498" s="263" t="s">
        <v>143</v>
      </c>
      <c r="G498" s="263"/>
      <c r="I498" s="286" t="s">
        <v>1142</v>
      </c>
    </row>
    <row r="499" spans="1:11" hidden="1" x14ac:dyDescent="0.2">
      <c r="A499" s="325">
        <v>492</v>
      </c>
      <c r="B499">
        <v>5</v>
      </c>
      <c r="C499" t="s">
        <v>967</v>
      </c>
      <c r="F499" s="263" t="s">
        <v>24</v>
      </c>
      <c r="G499" s="263"/>
      <c r="I499" s="286" t="s">
        <v>1142</v>
      </c>
    </row>
    <row r="500" spans="1:11" hidden="1" x14ac:dyDescent="0.2">
      <c r="A500" s="325">
        <v>493</v>
      </c>
      <c r="B500">
        <v>5</v>
      </c>
      <c r="C500" t="s">
        <v>967</v>
      </c>
      <c r="F500" s="263" t="s">
        <v>32</v>
      </c>
      <c r="G500" s="263"/>
      <c r="I500" s="286" t="s">
        <v>1142</v>
      </c>
    </row>
    <row r="501" spans="1:11" hidden="1" x14ac:dyDescent="0.2">
      <c r="A501" s="325">
        <v>494</v>
      </c>
      <c r="B501">
        <v>5</v>
      </c>
      <c r="C501" t="s">
        <v>967</v>
      </c>
      <c r="F501" s="263" t="s">
        <v>623</v>
      </c>
      <c r="G501" s="263"/>
      <c r="I501" s="286" t="s">
        <v>1142</v>
      </c>
    </row>
    <row r="502" spans="1:11" hidden="1" x14ac:dyDescent="0.2">
      <c r="A502" s="325">
        <v>495</v>
      </c>
      <c r="B502">
        <v>5</v>
      </c>
      <c r="C502" t="s">
        <v>967</v>
      </c>
      <c r="F502" s="263" t="s">
        <v>144</v>
      </c>
      <c r="G502" s="263"/>
      <c r="I502" s="286" t="s">
        <v>1142</v>
      </c>
    </row>
    <row r="503" spans="1:11" hidden="1" x14ac:dyDescent="0.2">
      <c r="A503" s="325">
        <v>496</v>
      </c>
      <c r="B503">
        <v>5</v>
      </c>
      <c r="C503" t="s">
        <v>967</v>
      </c>
      <c r="F503" s="263" t="s">
        <v>147</v>
      </c>
      <c r="G503" s="263"/>
      <c r="I503" s="286" t="s">
        <v>1142</v>
      </c>
    </row>
    <row r="504" spans="1:11" hidden="1" x14ac:dyDescent="0.2">
      <c r="A504" s="325">
        <v>497</v>
      </c>
      <c r="B504">
        <v>5</v>
      </c>
      <c r="C504" t="s">
        <v>967</v>
      </c>
      <c r="E504">
        <f>'5'!N60</f>
        <v>0</v>
      </c>
      <c r="F504" s="263" t="s">
        <v>1047</v>
      </c>
      <c r="G504" s="263" t="s">
        <v>1272</v>
      </c>
      <c r="I504" s="286" t="s">
        <v>31</v>
      </c>
      <c r="J504" t="s">
        <v>1298</v>
      </c>
      <c r="K504" s="325" t="str">
        <f>IF(E504="x",1,IF(E504="Yes",1,""))</f>
        <v/>
      </c>
    </row>
    <row r="505" spans="1:11" hidden="1" x14ac:dyDescent="0.2">
      <c r="A505" s="325">
        <v>498</v>
      </c>
      <c r="B505">
        <v>5</v>
      </c>
      <c r="C505" t="s">
        <v>967</v>
      </c>
      <c r="E505">
        <f>'5'!H62</f>
        <v>0</v>
      </c>
      <c r="F505" s="263" t="s">
        <v>1048</v>
      </c>
      <c r="G505" s="263" t="s">
        <v>1272</v>
      </c>
      <c r="I505" s="286" t="s">
        <v>31</v>
      </c>
      <c r="J505" s="325" t="s">
        <v>1298</v>
      </c>
      <c r="K505" s="325" t="str">
        <f>IF(E505="x",1,IF(E505="Yes",1,""))</f>
        <v/>
      </c>
    </row>
    <row r="506" spans="1:11" hidden="1" x14ac:dyDescent="0.2">
      <c r="A506" s="325">
        <v>499</v>
      </c>
      <c r="B506">
        <v>5</v>
      </c>
      <c r="C506" t="s">
        <v>967</v>
      </c>
      <c r="E506">
        <f>'5'!H64</f>
        <v>0</v>
      </c>
      <c r="F506" s="242" t="s">
        <v>1049</v>
      </c>
      <c r="G506" s="316" t="s">
        <v>1145</v>
      </c>
      <c r="I506" s="286" t="s">
        <v>1142</v>
      </c>
      <c r="J506" s="325" t="s">
        <v>1298</v>
      </c>
    </row>
    <row r="507" spans="1:11" hidden="1" x14ac:dyDescent="0.2">
      <c r="A507" s="325">
        <v>500</v>
      </c>
      <c r="B507">
        <v>5</v>
      </c>
      <c r="C507" t="s">
        <v>967</v>
      </c>
      <c r="E507">
        <f>'5'!M64</f>
        <v>0</v>
      </c>
      <c r="F507" s="263" t="s">
        <v>1050</v>
      </c>
      <c r="G507" s="263" t="s">
        <v>1145</v>
      </c>
      <c r="I507" s="256" t="s">
        <v>31</v>
      </c>
      <c r="J507" s="325" t="s">
        <v>1298</v>
      </c>
      <c r="K507" s="325" t="str">
        <f>IF(E507=0,"",E507)</f>
        <v/>
      </c>
    </row>
    <row r="508" spans="1:11" hidden="1" x14ac:dyDescent="0.2">
      <c r="A508" s="325">
        <v>501</v>
      </c>
      <c r="B508">
        <v>5</v>
      </c>
      <c r="C508" t="s">
        <v>967</v>
      </c>
      <c r="E508">
        <f>'5'!H66</f>
        <v>0</v>
      </c>
      <c r="F508" s="263" t="s">
        <v>1051</v>
      </c>
      <c r="G508" s="341" t="s">
        <v>1272</v>
      </c>
      <c r="I508" s="256" t="s">
        <v>31</v>
      </c>
      <c r="J508" s="325" t="s">
        <v>1298</v>
      </c>
      <c r="K508" s="325" t="str">
        <f>IF(E508="x",1,IF(E508="Yes",1,""))</f>
        <v/>
      </c>
    </row>
    <row r="509" spans="1:11" hidden="1" x14ac:dyDescent="0.2">
      <c r="A509" s="325">
        <v>502</v>
      </c>
      <c r="B509">
        <v>5</v>
      </c>
      <c r="C509" t="s">
        <v>967</v>
      </c>
      <c r="F509" s="277" t="s">
        <v>92</v>
      </c>
      <c r="G509" s="277"/>
      <c r="I509" s="256" t="s">
        <v>1142</v>
      </c>
    </row>
    <row r="510" spans="1:11" hidden="1" x14ac:dyDescent="0.2">
      <c r="A510" s="325">
        <v>503</v>
      </c>
      <c r="B510">
        <v>5</v>
      </c>
      <c r="C510" t="s">
        <v>967</v>
      </c>
      <c r="F510" s="263" t="s">
        <v>154</v>
      </c>
      <c r="G510" s="263"/>
      <c r="I510" s="256" t="s">
        <v>1142</v>
      </c>
    </row>
    <row r="511" spans="1:11" hidden="1" x14ac:dyDescent="0.2">
      <c r="A511" s="325">
        <v>504</v>
      </c>
      <c r="B511">
        <v>5</v>
      </c>
      <c r="C511" t="s">
        <v>967</v>
      </c>
      <c r="E511">
        <f>'5'!H70</f>
        <v>0</v>
      </c>
      <c r="F511" s="244" t="s">
        <v>1052</v>
      </c>
      <c r="G511" s="315" t="s">
        <v>1277</v>
      </c>
      <c r="I511" s="256" t="s">
        <v>31</v>
      </c>
      <c r="J511" s="325" t="s">
        <v>1298</v>
      </c>
      <c r="K511" s="325" t="str">
        <f>IF(E511=0,"",E511)</f>
        <v/>
      </c>
    </row>
    <row r="512" spans="1:11" hidden="1" x14ac:dyDescent="0.2">
      <c r="A512" s="325">
        <v>505</v>
      </c>
      <c r="B512">
        <v>5</v>
      </c>
      <c r="C512" t="s">
        <v>967</v>
      </c>
      <c r="F512" s="242" t="s">
        <v>1053</v>
      </c>
      <c r="G512" s="316"/>
      <c r="I512" s="256" t="s">
        <v>1142</v>
      </c>
    </row>
    <row r="513" spans="1:11" hidden="1" x14ac:dyDescent="0.2">
      <c r="A513" s="325">
        <v>506</v>
      </c>
      <c r="B513">
        <v>5</v>
      </c>
      <c r="C513" t="s">
        <v>967</v>
      </c>
      <c r="E513">
        <f>'5'!P70</f>
        <v>0</v>
      </c>
      <c r="F513" s="242" t="s">
        <v>970</v>
      </c>
      <c r="G513" s="316" t="s">
        <v>1277</v>
      </c>
      <c r="I513" s="256" t="s">
        <v>31</v>
      </c>
      <c r="J513" s="325" t="s">
        <v>1298</v>
      </c>
      <c r="K513" s="325" t="str">
        <f>IF(E513=0,"",E513)</f>
        <v/>
      </c>
    </row>
    <row r="514" spans="1:11" hidden="1" x14ac:dyDescent="0.2">
      <c r="A514" s="325">
        <v>507</v>
      </c>
      <c r="B514">
        <v>5</v>
      </c>
      <c r="C514" t="s">
        <v>967</v>
      </c>
      <c r="F514" s="263" t="s">
        <v>1054</v>
      </c>
      <c r="G514" s="263"/>
      <c r="I514" s="256" t="s">
        <v>1142</v>
      </c>
    </row>
    <row r="515" spans="1:11" hidden="1" x14ac:dyDescent="0.2">
      <c r="A515" s="325">
        <v>508</v>
      </c>
      <c r="B515">
        <v>5</v>
      </c>
      <c r="C515" t="s">
        <v>967</v>
      </c>
      <c r="F515" s="244" t="s">
        <v>1055</v>
      </c>
      <c r="G515" s="315"/>
      <c r="I515" s="256" t="s">
        <v>1142</v>
      </c>
    </row>
    <row r="516" spans="1:11" hidden="1" x14ac:dyDescent="0.2">
      <c r="A516" s="325">
        <v>509</v>
      </c>
      <c r="B516">
        <v>5</v>
      </c>
      <c r="C516" t="s">
        <v>967</v>
      </c>
      <c r="F516" s="263" t="s">
        <v>157</v>
      </c>
      <c r="G516" s="263"/>
      <c r="I516" s="256" t="s">
        <v>1142</v>
      </c>
    </row>
    <row r="517" spans="1:11" hidden="1" x14ac:dyDescent="0.2">
      <c r="A517" s="325">
        <v>510</v>
      </c>
      <c r="B517">
        <v>5</v>
      </c>
      <c r="C517" t="s">
        <v>967</v>
      </c>
      <c r="E517" s="359">
        <f>'5'!J83</f>
        <v>0</v>
      </c>
      <c r="F517" s="263" t="s">
        <v>158</v>
      </c>
      <c r="G517" s="331" t="s">
        <v>1272</v>
      </c>
      <c r="I517" s="287" t="s">
        <v>31</v>
      </c>
    </row>
    <row r="518" spans="1:11" hidden="1" x14ac:dyDescent="0.2">
      <c r="A518" s="325">
        <v>511</v>
      </c>
      <c r="B518">
        <v>5</v>
      </c>
      <c r="C518" t="s">
        <v>967</v>
      </c>
      <c r="F518" s="244" t="s">
        <v>1056</v>
      </c>
      <c r="G518" s="315"/>
      <c r="I518" s="256" t="s">
        <v>1142</v>
      </c>
    </row>
    <row r="519" spans="1:11" hidden="1" x14ac:dyDescent="0.2">
      <c r="A519" s="325">
        <v>512</v>
      </c>
      <c r="B519">
        <v>5</v>
      </c>
      <c r="C519" t="s">
        <v>967</v>
      </c>
      <c r="F519" s="244" t="s">
        <v>1057</v>
      </c>
      <c r="G519" s="315"/>
      <c r="I519" s="256" t="s">
        <v>1142</v>
      </c>
    </row>
    <row r="520" spans="1:11" hidden="1" x14ac:dyDescent="0.2">
      <c r="A520" s="325">
        <v>513</v>
      </c>
      <c r="B520">
        <v>5</v>
      </c>
      <c r="C520" t="s">
        <v>967</v>
      </c>
      <c r="F520" s="277" t="s">
        <v>1058</v>
      </c>
      <c r="G520" s="277"/>
      <c r="I520" s="256" t="s">
        <v>1142</v>
      </c>
    </row>
    <row r="521" spans="1:11" hidden="1" x14ac:dyDescent="0.2">
      <c r="A521" s="325">
        <v>514</v>
      </c>
      <c r="B521">
        <v>5</v>
      </c>
      <c r="C521" t="s">
        <v>967</v>
      </c>
      <c r="F521" s="244" t="s">
        <v>1057</v>
      </c>
      <c r="G521" s="315"/>
      <c r="I521" s="256" t="s">
        <v>1142</v>
      </c>
    </row>
    <row r="522" spans="1:11" hidden="1" x14ac:dyDescent="0.2">
      <c r="A522" s="325">
        <v>515</v>
      </c>
      <c r="B522">
        <v>6</v>
      </c>
      <c r="C522" t="s">
        <v>971</v>
      </c>
      <c r="E522">
        <f>'6'!B7</f>
        <v>0</v>
      </c>
      <c r="F522" s="263" t="s">
        <v>1059</v>
      </c>
      <c r="G522" s="263" t="s">
        <v>1272</v>
      </c>
      <c r="I522" s="256" t="s">
        <v>31</v>
      </c>
      <c r="J522" t="s">
        <v>1303</v>
      </c>
      <c r="K522" s="325" t="str">
        <f>IF(E522="x",1,IF(E522="Yes",1,""))</f>
        <v/>
      </c>
    </row>
    <row r="523" spans="1:11" hidden="1" x14ac:dyDescent="0.2">
      <c r="A523" s="325">
        <v>516</v>
      </c>
      <c r="B523">
        <v>6</v>
      </c>
      <c r="C523" t="s">
        <v>971</v>
      </c>
      <c r="E523">
        <f>'6'!B10</f>
        <v>0</v>
      </c>
      <c r="F523" s="263" t="s">
        <v>1060</v>
      </c>
      <c r="G523" s="341" t="s">
        <v>1272</v>
      </c>
      <c r="I523" s="256" t="s">
        <v>31</v>
      </c>
      <c r="J523" s="325" t="s">
        <v>1303</v>
      </c>
      <c r="K523" s="325" t="str">
        <f>IF(E523="x",1,IF(E523="Yes",1,""))</f>
        <v/>
      </c>
    </row>
    <row r="524" spans="1:11" hidden="1" x14ac:dyDescent="0.2">
      <c r="A524" s="325">
        <v>517</v>
      </c>
      <c r="B524">
        <v>6</v>
      </c>
      <c r="C524" t="s">
        <v>971</v>
      </c>
      <c r="E524" t="e">
        <f>#REF!</f>
        <v>#REF!</v>
      </c>
      <c r="F524" s="263" t="s">
        <v>1061</v>
      </c>
      <c r="G524" s="341" t="s">
        <v>1272</v>
      </c>
      <c r="I524" s="256" t="s">
        <v>31</v>
      </c>
      <c r="J524" s="325" t="s">
        <v>1303</v>
      </c>
      <c r="K524" s="325" t="e">
        <f>IF(E524="x",1,IF(E524="Yes",1,""))</f>
        <v>#REF!</v>
      </c>
    </row>
    <row r="525" spans="1:11" s="325" customFormat="1" hidden="1" x14ac:dyDescent="0.2">
      <c r="A525" s="325">
        <v>517.1</v>
      </c>
      <c r="B525" s="325">
        <v>6</v>
      </c>
      <c r="C525" s="325" t="s">
        <v>971</v>
      </c>
      <c r="E525" s="325">
        <f>'6'!B13</f>
        <v>0</v>
      </c>
      <c r="F525" s="377" t="s">
        <v>1376</v>
      </c>
      <c r="G525" s="377" t="s">
        <v>1272</v>
      </c>
      <c r="I525" s="327" t="s">
        <v>1149</v>
      </c>
      <c r="J525" s="325" t="s">
        <v>1303</v>
      </c>
    </row>
    <row r="526" spans="1:11" hidden="1" x14ac:dyDescent="0.2">
      <c r="A526" s="325">
        <v>518</v>
      </c>
      <c r="B526">
        <v>6</v>
      </c>
      <c r="C526" t="s">
        <v>972</v>
      </c>
      <c r="F526" s="263" t="s">
        <v>642</v>
      </c>
      <c r="G526" s="263"/>
      <c r="I526" s="256" t="s">
        <v>1142</v>
      </c>
    </row>
    <row r="527" spans="1:11" hidden="1" x14ac:dyDescent="0.2">
      <c r="A527" s="325">
        <v>519</v>
      </c>
      <c r="B527">
        <v>6</v>
      </c>
      <c r="C527" t="s">
        <v>972</v>
      </c>
      <c r="F527" s="263" t="s">
        <v>643</v>
      </c>
      <c r="G527" s="263"/>
      <c r="I527" s="256" t="s">
        <v>1142</v>
      </c>
    </row>
    <row r="528" spans="1:11" hidden="1" x14ac:dyDescent="0.2">
      <c r="A528" s="325">
        <v>520</v>
      </c>
      <c r="B528">
        <v>6</v>
      </c>
      <c r="C528" t="s">
        <v>972</v>
      </c>
      <c r="F528" s="263" t="s">
        <v>644</v>
      </c>
      <c r="G528" s="263"/>
      <c r="I528" s="256" t="s">
        <v>1142</v>
      </c>
    </row>
    <row r="529" spans="1:9" hidden="1" x14ac:dyDescent="0.2">
      <c r="A529" s="325">
        <v>521</v>
      </c>
      <c r="B529">
        <v>6</v>
      </c>
      <c r="C529" t="s">
        <v>972</v>
      </c>
      <c r="F529" s="263" t="s">
        <v>645</v>
      </c>
      <c r="G529" s="263"/>
      <c r="I529" s="256" t="s">
        <v>1142</v>
      </c>
    </row>
    <row r="530" spans="1:9" hidden="1" x14ac:dyDescent="0.2">
      <c r="A530" s="325">
        <v>522</v>
      </c>
      <c r="B530">
        <v>6</v>
      </c>
      <c r="C530" t="s">
        <v>972</v>
      </c>
      <c r="F530" s="263" t="s">
        <v>167</v>
      </c>
      <c r="G530" s="263"/>
      <c r="H530" t="s">
        <v>1278</v>
      </c>
      <c r="I530" s="256" t="s">
        <v>1279</v>
      </c>
    </row>
    <row r="531" spans="1:9" hidden="1" x14ac:dyDescent="0.2">
      <c r="A531" s="325">
        <v>523</v>
      </c>
      <c r="B531">
        <v>6</v>
      </c>
      <c r="C531" t="s">
        <v>972</v>
      </c>
      <c r="F531" s="263" t="s">
        <v>177</v>
      </c>
      <c r="G531" s="263"/>
      <c r="H531" t="s">
        <v>1278</v>
      </c>
      <c r="I531" s="256" t="s">
        <v>1279</v>
      </c>
    </row>
    <row r="532" spans="1:9" hidden="1" x14ac:dyDescent="0.2">
      <c r="A532" s="325">
        <v>524</v>
      </c>
      <c r="B532">
        <v>6</v>
      </c>
      <c r="C532" t="s">
        <v>972</v>
      </c>
      <c r="F532" s="263" t="s">
        <v>166</v>
      </c>
      <c r="G532" s="263"/>
      <c r="H532" t="s">
        <v>1278</v>
      </c>
      <c r="I532" s="256" t="s">
        <v>1279</v>
      </c>
    </row>
    <row r="533" spans="1:9" hidden="1" x14ac:dyDescent="0.2">
      <c r="A533" s="325">
        <v>525</v>
      </c>
      <c r="B533">
        <v>6</v>
      </c>
      <c r="C533" t="s">
        <v>972</v>
      </c>
      <c r="F533" s="242" t="s">
        <v>654</v>
      </c>
      <c r="G533" s="316"/>
      <c r="I533" s="256" t="s">
        <v>1142</v>
      </c>
    </row>
    <row r="534" spans="1:9" hidden="1" x14ac:dyDescent="0.2">
      <c r="A534" s="325">
        <v>526</v>
      </c>
      <c r="B534">
        <v>6</v>
      </c>
      <c r="C534" t="s">
        <v>972</v>
      </c>
      <c r="F534" s="263" t="s">
        <v>171</v>
      </c>
      <c r="G534" s="263"/>
      <c r="I534" s="256" t="s">
        <v>1142</v>
      </c>
    </row>
    <row r="535" spans="1:9" hidden="1" x14ac:dyDescent="0.2">
      <c r="A535" s="325">
        <v>527</v>
      </c>
      <c r="B535">
        <v>6</v>
      </c>
      <c r="C535" t="s">
        <v>972</v>
      </c>
      <c r="F535" s="263" t="s">
        <v>646</v>
      </c>
      <c r="G535" s="263"/>
      <c r="I535" s="256" t="s">
        <v>1142</v>
      </c>
    </row>
    <row r="536" spans="1:9" hidden="1" x14ac:dyDescent="0.2">
      <c r="A536" s="325">
        <v>528</v>
      </c>
      <c r="B536">
        <v>6</v>
      </c>
      <c r="C536" t="s">
        <v>972</v>
      </c>
      <c r="F536" s="263" t="s">
        <v>647</v>
      </c>
      <c r="G536" s="263"/>
      <c r="H536" t="s">
        <v>1278</v>
      </c>
      <c r="I536" s="256" t="s">
        <v>1279</v>
      </c>
    </row>
    <row r="537" spans="1:9" hidden="1" x14ac:dyDescent="0.2">
      <c r="A537" s="325">
        <v>529</v>
      </c>
      <c r="B537">
        <v>6</v>
      </c>
      <c r="C537" t="s">
        <v>972</v>
      </c>
      <c r="D537" s="241"/>
      <c r="F537" s="263" t="s">
        <v>168</v>
      </c>
      <c r="G537" s="263"/>
      <c r="H537" t="s">
        <v>1278</v>
      </c>
      <c r="I537" s="256" t="s">
        <v>1279</v>
      </c>
    </row>
    <row r="538" spans="1:9" hidden="1" x14ac:dyDescent="0.2">
      <c r="A538" s="325">
        <v>530</v>
      </c>
      <c r="B538">
        <v>6</v>
      </c>
      <c r="C538" t="s">
        <v>972</v>
      </c>
      <c r="D538" s="241"/>
      <c r="F538" s="263" t="s">
        <v>169</v>
      </c>
      <c r="G538" s="263"/>
      <c r="H538" t="s">
        <v>1278</v>
      </c>
      <c r="I538" s="256" t="s">
        <v>1279</v>
      </c>
    </row>
    <row r="539" spans="1:9" hidden="1" x14ac:dyDescent="0.2">
      <c r="A539" s="325">
        <v>531</v>
      </c>
      <c r="B539">
        <v>6</v>
      </c>
      <c r="C539" t="s">
        <v>972</v>
      </c>
      <c r="D539" s="241"/>
      <c r="F539" s="263" t="s">
        <v>170</v>
      </c>
      <c r="G539" s="263"/>
      <c r="H539" t="s">
        <v>1278</v>
      </c>
      <c r="I539" s="256" t="s">
        <v>1279</v>
      </c>
    </row>
    <row r="540" spans="1:9" hidden="1" x14ac:dyDescent="0.2">
      <c r="A540" s="325">
        <v>532</v>
      </c>
      <c r="B540">
        <v>6</v>
      </c>
      <c r="C540" t="s">
        <v>972</v>
      </c>
      <c r="D540" s="241"/>
      <c r="F540" s="263" t="s">
        <v>172</v>
      </c>
      <c r="G540" s="263"/>
      <c r="I540" s="256" t="s">
        <v>1142</v>
      </c>
    </row>
    <row r="541" spans="1:9" hidden="1" x14ac:dyDescent="0.2">
      <c r="A541" s="325">
        <v>533</v>
      </c>
      <c r="B541">
        <v>6</v>
      </c>
      <c r="C541" t="s">
        <v>972</v>
      </c>
      <c r="D541" s="241"/>
      <c r="F541" s="263" t="s">
        <v>173</v>
      </c>
      <c r="G541" s="263"/>
      <c r="I541" s="256" t="s">
        <v>1142</v>
      </c>
    </row>
    <row r="542" spans="1:9" hidden="1" x14ac:dyDescent="0.2">
      <c r="A542" s="325">
        <v>534</v>
      </c>
      <c r="B542">
        <v>6</v>
      </c>
      <c r="C542" t="s">
        <v>972</v>
      </c>
      <c r="D542" s="241"/>
      <c r="F542" s="263" t="s">
        <v>174</v>
      </c>
      <c r="G542" s="263"/>
      <c r="I542" s="256" t="s">
        <v>1142</v>
      </c>
    </row>
    <row r="543" spans="1:9" hidden="1" x14ac:dyDescent="0.2">
      <c r="A543" s="325">
        <v>535</v>
      </c>
      <c r="B543">
        <v>6</v>
      </c>
      <c r="C543" t="s">
        <v>972</v>
      </c>
      <c r="D543" s="241"/>
      <c r="F543" s="263" t="s">
        <v>175</v>
      </c>
      <c r="G543" s="263"/>
      <c r="I543" s="256" t="s">
        <v>1142</v>
      </c>
    </row>
    <row r="544" spans="1:9" hidden="1" x14ac:dyDescent="0.2">
      <c r="A544" s="325">
        <v>536</v>
      </c>
      <c r="B544">
        <v>6</v>
      </c>
      <c r="C544" t="s">
        <v>972</v>
      </c>
      <c r="D544" s="241"/>
      <c r="F544" s="263" t="s">
        <v>176</v>
      </c>
      <c r="G544" s="263"/>
      <c r="I544" s="256" t="s">
        <v>1142</v>
      </c>
    </row>
    <row r="545" spans="1:11" hidden="1" x14ac:dyDescent="0.2">
      <c r="A545" s="325">
        <v>537</v>
      </c>
      <c r="B545">
        <v>6</v>
      </c>
      <c r="C545" t="s">
        <v>972</v>
      </c>
      <c r="D545" s="241"/>
      <c r="F545" s="242" t="s">
        <v>618</v>
      </c>
      <c r="G545" s="316"/>
      <c r="H545" t="s">
        <v>1278</v>
      </c>
      <c r="I545" s="256" t="s">
        <v>1279</v>
      </c>
    </row>
    <row r="546" spans="1:11" hidden="1" x14ac:dyDescent="0.2">
      <c r="A546" s="325">
        <v>538</v>
      </c>
      <c r="B546">
        <v>6</v>
      </c>
      <c r="C546" t="s">
        <v>973</v>
      </c>
      <c r="D546" s="241"/>
      <c r="F546" s="59" t="s">
        <v>1062</v>
      </c>
      <c r="G546" s="59"/>
      <c r="I546" s="256" t="s">
        <v>1142</v>
      </c>
    </row>
    <row r="547" spans="1:11" hidden="1" x14ac:dyDescent="0.2">
      <c r="A547" s="325">
        <v>539</v>
      </c>
      <c r="B547">
        <v>6</v>
      </c>
      <c r="C547" t="s">
        <v>973</v>
      </c>
      <c r="D547" s="241"/>
      <c r="F547" s="264" t="s">
        <v>1063</v>
      </c>
      <c r="G547" s="264"/>
      <c r="I547" s="256" t="s">
        <v>1142</v>
      </c>
    </row>
    <row r="548" spans="1:11" hidden="1" x14ac:dyDescent="0.2">
      <c r="A548" s="325">
        <v>540</v>
      </c>
      <c r="B548">
        <v>6</v>
      </c>
      <c r="C548" t="s">
        <v>973</v>
      </c>
      <c r="D548" s="241"/>
      <c r="F548" s="59" t="s">
        <v>1064</v>
      </c>
      <c r="G548" s="59"/>
      <c r="I548" s="256" t="s">
        <v>1142</v>
      </c>
    </row>
    <row r="549" spans="1:11" hidden="1" x14ac:dyDescent="0.2">
      <c r="A549" s="325">
        <v>541</v>
      </c>
      <c r="B549">
        <v>6</v>
      </c>
      <c r="C549" t="s">
        <v>973</v>
      </c>
      <c r="D549" s="241"/>
      <c r="F549" s="264" t="s">
        <v>1065</v>
      </c>
      <c r="G549" s="264"/>
      <c r="I549" s="256" t="s">
        <v>1142</v>
      </c>
    </row>
    <row r="550" spans="1:11" hidden="1" x14ac:dyDescent="0.2">
      <c r="A550" s="325">
        <v>542</v>
      </c>
      <c r="B550">
        <v>6</v>
      </c>
      <c r="C550" t="s">
        <v>974</v>
      </c>
      <c r="D550" s="241"/>
      <c r="E550">
        <f>'4'!G61</f>
        <v>0</v>
      </c>
      <c r="F550" s="263" t="s">
        <v>1373</v>
      </c>
      <c r="G550" s="263" t="s">
        <v>1145</v>
      </c>
      <c r="I550" s="256" t="s">
        <v>1149</v>
      </c>
    </row>
    <row r="551" spans="1:11" s="325" customFormat="1" hidden="1" x14ac:dyDescent="0.2">
      <c r="A551" s="325">
        <v>542.1</v>
      </c>
      <c r="B551" s="325">
        <v>6</v>
      </c>
      <c r="C551" s="325" t="s">
        <v>974</v>
      </c>
      <c r="D551" s="378"/>
      <c r="E551" s="325" t="e">
        <f>'4'!F63:J63</f>
        <v>#VALUE!</v>
      </c>
      <c r="F551" s="377" t="s">
        <v>1374</v>
      </c>
      <c r="G551" s="377" t="s">
        <v>1145</v>
      </c>
      <c r="I551" s="327" t="s">
        <v>1149</v>
      </c>
    </row>
    <row r="552" spans="1:11" s="325" customFormat="1" hidden="1" x14ac:dyDescent="0.2">
      <c r="A552" s="325">
        <v>542.20000000000005</v>
      </c>
      <c r="B552" s="325">
        <v>6</v>
      </c>
      <c r="C552" s="325" t="s">
        <v>974</v>
      </c>
      <c r="D552" s="378"/>
      <c r="E552" s="325">
        <f>'4'!L63</f>
        <v>0</v>
      </c>
      <c r="F552" s="377" t="s">
        <v>1375</v>
      </c>
      <c r="G552" s="377" t="s">
        <v>1145</v>
      </c>
      <c r="I552" s="327" t="s">
        <v>1149</v>
      </c>
    </row>
    <row r="553" spans="1:11" s="325" customFormat="1" hidden="1" x14ac:dyDescent="0.2">
      <c r="A553" s="325">
        <v>542.29999999999995</v>
      </c>
      <c r="B553" s="325">
        <v>6</v>
      </c>
      <c r="C553" s="325" t="s">
        <v>974</v>
      </c>
      <c r="D553" s="378"/>
      <c r="E553" s="325">
        <f>'4'!O61</f>
        <v>0</v>
      </c>
      <c r="F553" s="377" t="s">
        <v>1354</v>
      </c>
      <c r="G553" s="377" t="s">
        <v>1272</v>
      </c>
      <c r="I553" s="327" t="s">
        <v>1149</v>
      </c>
    </row>
    <row r="554" spans="1:11" hidden="1" x14ac:dyDescent="0.2">
      <c r="A554" s="325">
        <v>543</v>
      </c>
      <c r="B554">
        <v>6</v>
      </c>
      <c r="C554" t="s">
        <v>974</v>
      </c>
      <c r="D554" s="241"/>
      <c r="F554" s="263" t="s">
        <v>181</v>
      </c>
      <c r="G554" s="263"/>
      <c r="I554" s="327" t="s">
        <v>1276</v>
      </c>
    </row>
    <row r="555" spans="1:11" hidden="1" x14ac:dyDescent="0.2">
      <c r="A555" s="325">
        <v>544</v>
      </c>
      <c r="B555">
        <v>6</v>
      </c>
      <c r="C555" t="s">
        <v>974</v>
      </c>
      <c r="D555" s="241"/>
      <c r="F555" s="264" t="s">
        <v>179</v>
      </c>
      <c r="G555" s="264"/>
      <c r="I555" s="327" t="s">
        <v>1276</v>
      </c>
    </row>
    <row r="556" spans="1:11" hidden="1" x14ac:dyDescent="0.2">
      <c r="A556" s="325">
        <v>545</v>
      </c>
      <c r="B556">
        <v>6</v>
      </c>
      <c r="C556" t="s">
        <v>974</v>
      </c>
      <c r="D556" s="241"/>
      <c r="F556" s="284" t="s">
        <v>617</v>
      </c>
      <c r="G556" s="284"/>
      <c r="I556" s="327" t="s">
        <v>1276</v>
      </c>
    </row>
    <row r="557" spans="1:11" hidden="1" x14ac:dyDescent="0.2">
      <c r="A557" s="325">
        <v>546</v>
      </c>
      <c r="B557">
        <v>6</v>
      </c>
      <c r="C557" t="s">
        <v>974</v>
      </c>
      <c r="F557" s="265" t="s">
        <v>180</v>
      </c>
      <c r="I557" s="327" t="s">
        <v>1276</v>
      </c>
    </row>
    <row r="558" spans="1:11" hidden="1" x14ac:dyDescent="0.2">
      <c r="A558" s="325">
        <v>547</v>
      </c>
      <c r="B558">
        <v>6</v>
      </c>
      <c r="C558" t="s">
        <v>974</v>
      </c>
      <c r="F558" s="265" t="s">
        <v>611</v>
      </c>
      <c r="I558" s="256" t="s">
        <v>1276</v>
      </c>
    </row>
    <row r="559" spans="1:11" hidden="1" x14ac:dyDescent="0.2">
      <c r="A559" s="325">
        <v>548</v>
      </c>
      <c r="B559">
        <v>6</v>
      </c>
      <c r="C559" t="s">
        <v>974</v>
      </c>
      <c r="E559">
        <f>'4'!D69</f>
        <v>0</v>
      </c>
      <c r="F559" s="278" t="s">
        <v>648</v>
      </c>
      <c r="G559" s="353" t="s">
        <v>1145</v>
      </c>
      <c r="H559" s="328" t="s">
        <v>198</v>
      </c>
      <c r="I559" s="256" t="s">
        <v>31</v>
      </c>
      <c r="J559" s="325" t="s">
        <v>974</v>
      </c>
      <c r="K559" s="325" t="str">
        <f>IF(E559=0,"",E559)</f>
        <v/>
      </c>
    </row>
    <row r="560" spans="1:11" hidden="1" x14ac:dyDescent="0.2">
      <c r="A560" s="325">
        <v>549</v>
      </c>
      <c r="B560">
        <v>6</v>
      </c>
      <c r="C560" t="s">
        <v>974</v>
      </c>
      <c r="E560">
        <f>'4'!D70</f>
        <v>0</v>
      </c>
      <c r="F560" s="278" t="s">
        <v>187</v>
      </c>
      <c r="G560" s="353" t="s">
        <v>1145</v>
      </c>
      <c r="H560" s="328" t="s">
        <v>198</v>
      </c>
      <c r="I560" s="327" t="s">
        <v>31</v>
      </c>
      <c r="J560" s="325" t="s">
        <v>974</v>
      </c>
      <c r="K560" s="325" t="str">
        <f>IF(E560=0,"",E560)</f>
        <v/>
      </c>
    </row>
    <row r="561" spans="1:11" hidden="1" x14ac:dyDescent="0.2">
      <c r="A561" s="325">
        <v>550</v>
      </c>
      <c r="B561">
        <v>6</v>
      </c>
      <c r="C561" t="s">
        <v>974</v>
      </c>
      <c r="E561" t="str">
        <f>'4'!D71</f>
        <v>Electricity</v>
      </c>
      <c r="F561" s="278" t="s">
        <v>649</v>
      </c>
      <c r="G561" s="353" t="s">
        <v>1145</v>
      </c>
      <c r="H561" s="328" t="s">
        <v>198</v>
      </c>
      <c r="I561" s="327" t="s">
        <v>31</v>
      </c>
      <c r="J561" s="325" t="s">
        <v>974</v>
      </c>
      <c r="K561" s="325" t="str">
        <f>IF(E561=0,"",E561)</f>
        <v>Electricity</v>
      </c>
    </row>
    <row r="562" spans="1:11" hidden="1" x14ac:dyDescent="0.2">
      <c r="A562" s="325">
        <v>551</v>
      </c>
      <c r="B562">
        <v>6</v>
      </c>
      <c r="C562" t="s">
        <v>974</v>
      </c>
      <c r="E562" t="str">
        <f>'4'!D72</f>
        <v>Electricity</v>
      </c>
      <c r="F562" s="278" t="s">
        <v>650</v>
      </c>
      <c r="G562" s="353" t="s">
        <v>1145</v>
      </c>
      <c r="H562" s="328" t="s">
        <v>198</v>
      </c>
      <c r="I562" s="327" t="s">
        <v>31</v>
      </c>
      <c r="J562" s="325" t="s">
        <v>974</v>
      </c>
      <c r="K562" s="325" t="str">
        <f>IF(E562=0,"",E562)</f>
        <v>Electricity</v>
      </c>
    </row>
    <row r="563" spans="1:11" hidden="1" x14ac:dyDescent="0.2">
      <c r="A563" s="325">
        <v>552</v>
      </c>
      <c r="B563">
        <v>6</v>
      </c>
      <c r="C563" t="s">
        <v>974</v>
      </c>
      <c r="E563">
        <f>'4'!D73</f>
        <v>0</v>
      </c>
      <c r="F563" s="278" t="s">
        <v>188</v>
      </c>
      <c r="G563" s="353" t="s">
        <v>1145</v>
      </c>
      <c r="H563" s="328" t="s">
        <v>198</v>
      </c>
      <c r="I563" s="327" t="s">
        <v>31</v>
      </c>
      <c r="J563" s="325" t="s">
        <v>974</v>
      </c>
      <c r="K563" s="325" t="str">
        <f>IF(E563=0,"",E563)</f>
        <v/>
      </c>
    </row>
    <row r="564" spans="1:11" hidden="1" x14ac:dyDescent="0.2">
      <c r="A564" s="325">
        <v>553</v>
      </c>
      <c r="B564">
        <v>6</v>
      </c>
      <c r="C564" t="s">
        <v>974</v>
      </c>
      <c r="F564" s="278" t="s">
        <v>92</v>
      </c>
      <c r="H564" s="328" t="s">
        <v>198</v>
      </c>
      <c r="I564" s="256" t="s">
        <v>1142</v>
      </c>
    </row>
    <row r="565" spans="1:11" hidden="1" x14ac:dyDescent="0.2">
      <c r="A565" s="325">
        <v>554</v>
      </c>
      <c r="B565">
        <v>6</v>
      </c>
      <c r="C565" t="s">
        <v>974</v>
      </c>
      <c r="E565" t="e">
        <f>'4'!F69:H69</f>
        <v>#VALUE!</v>
      </c>
      <c r="F565" s="278" t="s">
        <v>648</v>
      </c>
      <c r="G565" s="353" t="s">
        <v>1145</v>
      </c>
      <c r="H565" s="329" t="s">
        <v>975</v>
      </c>
      <c r="I565" s="256" t="s">
        <v>31</v>
      </c>
      <c r="J565" s="325" t="s">
        <v>974</v>
      </c>
      <c r="K565" s="325" t="e">
        <f>IF(E565=0,"",E565)</f>
        <v>#VALUE!</v>
      </c>
    </row>
    <row r="566" spans="1:11" hidden="1" x14ac:dyDescent="0.2">
      <c r="A566" s="325">
        <v>555</v>
      </c>
      <c r="B566">
        <v>6</v>
      </c>
      <c r="C566" t="s">
        <v>974</v>
      </c>
      <c r="E566" s="325" t="e">
        <f>'4'!F70:H70</f>
        <v>#VALUE!</v>
      </c>
      <c r="F566" s="278" t="s">
        <v>187</v>
      </c>
      <c r="G566" s="353" t="s">
        <v>1145</v>
      </c>
      <c r="H566" s="329" t="s">
        <v>975</v>
      </c>
      <c r="I566" s="256" t="s">
        <v>31</v>
      </c>
      <c r="J566" s="325" t="s">
        <v>974</v>
      </c>
      <c r="K566" s="325" t="e">
        <f>IF(E566=0,"",E566)</f>
        <v>#VALUE!</v>
      </c>
    </row>
    <row r="567" spans="1:11" hidden="1" x14ac:dyDescent="0.2">
      <c r="A567" s="325">
        <v>556</v>
      </c>
      <c r="B567">
        <v>6</v>
      </c>
      <c r="C567" t="s">
        <v>974</v>
      </c>
      <c r="E567" s="325" t="e">
        <f>'4'!F71:H71</f>
        <v>#VALUE!</v>
      </c>
      <c r="F567" s="278" t="s">
        <v>649</v>
      </c>
      <c r="G567" s="353" t="s">
        <v>1145</v>
      </c>
      <c r="H567" s="329" t="s">
        <v>975</v>
      </c>
      <c r="I567" s="256" t="s">
        <v>31</v>
      </c>
      <c r="J567" s="325" t="s">
        <v>974</v>
      </c>
      <c r="K567" s="325" t="e">
        <f>IF(E567=0,"",E567)</f>
        <v>#VALUE!</v>
      </c>
    </row>
    <row r="568" spans="1:11" hidden="1" x14ac:dyDescent="0.2">
      <c r="A568" s="325">
        <v>557</v>
      </c>
      <c r="B568">
        <v>6</v>
      </c>
      <c r="C568" t="s">
        <v>974</v>
      </c>
      <c r="E568" s="325" t="e">
        <f>'4'!F72:H72</f>
        <v>#VALUE!</v>
      </c>
      <c r="F568" s="278" t="s">
        <v>650</v>
      </c>
      <c r="G568" s="353" t="s">
        <v>1145</v>
      </c>
      <c r="H568" s="329" t="s">
        <v>975</v>
      </c>
      <c r="I568" s="256" t="s">
        <v>31</v>
      </c>
      <c r="J568" s="325" t="s">
        <v>974</v>
      </c>
      <c r="K568" s="325" t="e">
        <f>IF(E568=0,"",E568)</f>
        <v>#VALUE!</v>
      </c>
    </row>
    <row r="569" spans="1:11" hidden="1" x14ac:dyDescent="0.2">
      <c r="A569" s="325">
        <v>558</v>
      </c>
      <c r="B569">
        <v>6</v>
      </c>
      <c r="C569" t="s">
        <v>974</v>
      </c>
      <c r="E569" s="325" t="e">
        <f>'4'!F73:H73</f>
        <v>#VALUE!</v>
      </c>
      <c r="F569" s="278" t="s">
        <v>188</v>
      </c>
      <c r="G569" s="353" t="s">
        <v>1145</v>
      </c>
      <c r="H569" s="329" t="s">
        <v>975</v>
      </c>
      <c r="I569" s="256" t="s">
        <v>31</v>
      </c>
      <c r="J569" s="325" t="s">
        <v>974</v>
      </c>
      <c r="K569" s="325" t="e">
        <f>IF(E569=0,"",E569)</f>
        <v>#VALUE!</v>
      </c>
    </row>
    <row r="570" spans="1:11" hidden="1" x14ac:dyDescent="0.2">
      <c r="A570" s="325">
        <v>559</v>
      </c>
      <c r="B570">
        <v>6</v>
      </c>
      <c r="C570" t="s">
        <v>974</v>
      </c>
      <c r="F570" s="278" t="s">
        <v>189</v>
      </c>
      <c r="H570" s="329" t="s">
        <v>975</v>
      </c>
      <c r="I570" s="256" t="s">
        <v>1142</v>
      </c>
    </row>
    <row r="571" spans="1:11" hidden="1" x14ac:dyDescent="0.2">
      <c r="A571" s="325">
        <v>560</v>
      </c>
      <c r="B571">
        <v>6</v>
      </c>
      <c r="C571" t="s">
        <v>974</v>
      </c>
      <c r="F571" s="278" t="s">
        <v>190</v>
      </c>
      <c r="H571" s="329" t="s">
        <v>975</v>
      </c>
      <c r="I571" s="256" t="s">
        <v>1142</v>
      </c>
    </row>
    <row r="572" spans="1:11" hidden="1" x14ac:dyDescent="0.2">
      <c r="A572" s="325">
        <v>561</v>
      </c>
      <c r="B572">
        <v>6</v>
      </c>
      <c r="C572" t="s">
        <v>974</v>
      </c>
      <c r="E572" s="325" t="e">
        <f>'4'!F74:H74</f>
        <v>#VALUE!</v>
      </c>
      <c r="F572" s="278" t="s">
        <v>89</v>
      </c>
      <c r="G572" s="353" t="s">
        <v>1145</v>
      </c>
      <c r="H572" s="329" t="s">
        <v>975</v>
      </c>
      <c r="I572" s="256" t="s">
        <v>31</v>
      </c>
      <c r="J572" s="325" t="s">
        <v>974</v>
      </c>
      <c r="K572" s="325" t="e">
        <f>IF(E572=0,"",E572)</f>
        <v>#VALUE!</v>
      </c>
    </row>
    <row r="573" spans="1:11" hidden="1" x14ac:dyDescent="0.2">
      <c r="A573" s="325">
        <v>562</v>
      </c>
      <c r="B573">
        <v>6</v>
      </c>
      <c r="C573" t="s">
        <v>974</v>
      </c>
      <c r="E573" s="325" t="e">
        <f>'4'!F75:H75</f>
        <v>#VALUE!</v>
      </c>
      <c r="F573" s="278" t="s">
        <v>90</v>
      </c>
      <c r="G573" s="353" t="s">
        <v>1145</v>
      </c>
      <c r="H573" s="329" t="s">
        <v>975</v>
      </c>
      <c r="I573" s="256" t="s">
        <v>31</v>
      </c>
      <c r="J573" s="325" t="s">
        <v>974</v>
      </c>
      <c r="K573" s="325" t="e">
        <f>IF(E573=0,"",E573)</f>
        <v>#VALUE!</v>
      </c>
    </row>
    <row r="574" spans="1:11" hidden="1" x14ac:dyDescent="0.2">
      <c r="A574" s="325">
        <v>563</v>
      </c>
      <c r="B574">
        <v>6</v>
      </c>
      <c r="C574" t="s">
        <v>974</v>
      </c>
      <c r="E574" s="325" t="e">
        <f>'4'!F76:H76</f>
        <v>#VALUE!</v>
      </c>
      <c r="F574" s="278" t="s">
        <v>191</v>
      </c>
      <c r="G574" s="353" t="s">
        <v>1145</v>
      </c>
      <c r="H574" s="329" t="s">
        <v>975</v>
      </c>
      <c r="I574" s="256" t="s">
        <v>31</v>
      </c>
      <c r="J574" s="325" t="s">
        <v>974</v>
      </c>
      <c r="K574" s="325" t="e">
        <f>IF(E574=0,"",E574)</f>
        <v>#VALUE!</v>
      </c>
    </row>
    <row r="575" spans="1:11" hidden="1" x14ac:dyDescent="0.2">
      <c r="A575" s="325">
        <v>564</v>
      </c>
      <c r="B575">
        <v>6</v>
      </c>
      <c r="C575" t="s">
        <v>974</v>
      </c>
      <c r="E575" s="325" t="e">
        <f>'4'!F77:H77</f>
        <v>#VALUE!</v>
      </c>
      <c r="F575" s="278" t="s">
        <v>192</v>
      </c>
      <c r="G575" s="353" t="s">
        <v>1145</v>
      </c>
      <c r="H575" s="329" t="s">
        <v>975</v>
      </c>
      <c r="I575" s="256" t="s">
        <v>31</v>
      </c>
      <c r="J575" s="325" t="s">
        <v>974</v>
      </c>
      <c r="K575" s="325" t="e">
        <f>IF(E575=0,"",E575)</f>
        <v>#VALUE!</v>
      </c>
    </row>
    <row r="576" spans="1:11" hidden="1" x14ac:dyDescent="0.2">
      <c r="A576" s="325">
        <v>565</v>
      </c>
      <c r="B576">
        <v>6</v>
      </c>
      <c r="C576" t="s">
        <v>974</v>
      </c>
      <c r="E576" s="325" t="e">
        <f>'4'!F78:H78</f>
        <v>#VALUE!</v>
      </c>
      <c r="F576" s="278" t="s">
        <v>193</v>
      </c>
      <c r="G576" s="353" t="s">
        <v>1145</v>
      </c>
      <c r="H576" s="329" t="s">
        <v>975</v>
      </c>
      <c r="I576" s="256" t="s">
        <v>31</v>
      </c>
      <c r="J576" s="325" t="s">
        <v>974</v>
      </c>
      <c r="K576" s="325" t="e">
        <f>IF(E576=0,"",E576)</f>
        <v>#VALUE!</v>
      </c>
    </row>
    <row r="577" spans="1:12" hidden="1" x14ac:dyDescent="0.2">
      <c r="A577" s="325">
        <v>566</v>
      </c>
      <c r="B577">
        <v>6</v>
      </c>
      <c r="C577" t="s">
        <v>974</v>
      </c>
      <c r="F577" s="278" t="s">
        <v>92</v>
      </c>
      <c r="H577" s="329" t="s">
        <v>975</v>
      </c>
      <c r="I577" s="256" t="s">
        <v>1142</v>
      </c>
    </row>
    <row r="578" spans="1:12" hidden="1" x14ac:dyDescent="0.2">
      <c r="A578" s="325">
        <v>567</v>
      </c>
      <c r="B578">
        <v>6</v>
      </c>
      <c r="C578" t="s">
        <v>974</v>
      </c>
      <c r="E578" s="326">
        <f>'4'!I69</f>
        <v>0</v>
      </c>
      <c r="F578" s="278" t="s">
        <v>648</v>
      </c>
      <c r="G578" s="353" t="s">
        <v>1294</v>
      </c>
      <c r="H578" s="325" t="s">
        <v>182</v>
      </c>
      <c r="I578" s="256" t="s">
        <v>31</v>
      </c>
      <c r="J578" s="325" t="s">
        <v>974</v>
      </c>
      <c r="K578" s="325" t="str">
        <f>IF(E578=0,"",E578)</f>
        <v/>
      </c>
      <c r="L578" s="253" t="s">
        <v>1307</v>
      </c>
    </row>
    <row r="579" spans="1:12" hidden="1" x14ac:dyDescent="0.2">
      <c r="A579" s="325">
        <v>568</v>
      </c>
      <c r="B579">
        <v>6</v>
      </c>
      <c r="C579" t="s">
        <v>974</v>
      </c>
      <c r="E579" s="326">
        <f>'4'!I70</f>
        <v>0</v>
      </c>
      <c r="F579" s="278" t="s">
        <v>187</v>
      </c>
      <c r="G579" s="353" t="s">
        <v>1294</v>
      </c>
      <c r="H579" s="325" t="s">
        <v>182</v>
      </c>
      <c r="I579" s="256" t="s">
        <v>31</v>
      </c>
      <c r="J579" s="325" t="s">
        <v>974</v>
      </c>
      <c r="K579" s="325" t="str">
        <f>IF(E579=0,"",E579)</f>
        <v/>
      </c>
      <c r="L579" s="253" t="s">
        <v>1307</v>
      </c>
    </row>
    <row r="580" spans="1:12" hidden="1" x14ac:dyDescent="0.2">
      <c r="A580" s="325">
        <v>569</v>
      </c>
      <c r="B580">
        <v>6</v>
      </c>
      <c r="C580" t="s">
        <v>974</v>
      </c>
      <c r="E580" s="326">
        <f>'4'!I71</f>
        <v>0</v>
      </c>
      <c r="F580" s="278" t="s">
        <v>649</v>
      </c>
      <c r="G580" s="353" t="s">
        <v>1294</v>
      </c>
      <c r="H580" s="325" t="s">
        <v>182</v>
      </c>
      <c r="I580" s="256" t="s">
        <v>31</v>
      </c>
      <c r="J580" s="325" t="s">
        <v>974</v>
      </c>
      <c r="K580" s="325" t="str">
        <f>IF(E580=0,"",E580)</f>
        <v/>
      </c>
      <c r="L580" s="253" t="s">
        <v>1307</v>
      </c>
    </row>
    <row r="581" spans="1:12" hidden="1" x14ac:dyDescent="0.2">
      <c r="A581" s="325">
        <v>570</v>
      </c>
      <c r="B581">
        <v>6</v>
      </c>
      <c r="C581" t="s">
        <v>974</v>
      </c>
      <c r="E581" s="326">
        <f>'4'!I72</f>
        <v>0</v>
      </c>
      <c r="F581" s="278" t="s">
        <v>650</v>
      </c>
      <c r="G581" s="353" t="s">
        <v>1294</v>
      </c>
      <c r="H581" s="325" t="s">
        <v>182</v>
      </c>
      <c r="I581" s="256" t="s">
        <v>31</v>
      </c>
      <c r="J581" s="325" t="s">
        <v>974</v>
      </c>
      <c r="K581" s="325" t="str">
        <f>IF(E581=0,"",E581)</f>
        <v/>
      </c>
      <c r="L581" s="253" t="s">
        <v>1307</v>
      </c>
    </row>
    <row r="582" spans="1:12" hidden="1" x14ac:dyDescent="0.2">
      <c r="A582" s="325">
        <v>571</v>
      </c>
      <c r="B582">
        <v>6</v>
      </c>
      <c r="C582" t="s">
        <v>974</v>
      </c>
      <c r="E582" s="326">
        <f>'4'!I73</f>
        <v>0</v>
      </c>
      <c r="F582" s="278" t="s">
        <v>188</v>
      </c>
      <c r="G582" s="353" t="s">
        <v>1294</v>
      </c>
      <c r="H582" s="325" t="s">
        <v>182</v>
      </c>
      <c r="I582" s="256" t="s">
        <v>31</v>
      </c>
      <c r="J582" s="325" t="s">
        <v>974</v>
      </c>
      <c r="K582" s="325" t="str">
        <f>IF(E582=0,"",E582)</f>
        <v/>
      </c>
      <c r="L582" s="253" t="s">
        <v>1307</v>
      </c>
    </row>
    <row r="583" spans="1:12" hidden="1" x14ac:dyDescent="0.2">
      <c r="A583" s="325">
        <v>572</v>
      </c>
      <c r="B583">
        <v>6</v>
      </c>
      <c r="C583" t="s">
        <v>974</v>
      </c>
      <c r="F583" s="278" t="s">
        <v>189</v>
      </c>
      <c r="H583" s="325" t="s">
        <v>182</v>
      </c>
      <c r="I583" s="256" t="s">
        <v>1142</v>
      </c>
    </row>
    <row r="584" spans="1:12" hidden="1" x14ac:dyDescent="0.2">
      <c r="A584" s="325">
        <v>573</v>
      </c>
      <c r="B584">
        <v>6</v>
      </c>
      <c r="C584" t="s">
        <v>974</v>
      </c>
      <c r="F584" s="278" t="s">
        <v>190</v>
      </c>
      <c r="H584" s="325" t="s">
        <v>182</v>
      </c>
      <c r="I584" s="256" t="s">
        <v>1142</v>
      </c>
    </row>
    <row r="585" spans="1:12" hidden="1" x14ac:dyDescent="0.2">
      <c r="A585" s="325">
        <v>574</v>
      </c>
      <c r="B585">
        <v>6</v>
      </c>
      <c r="C585" t="s">
        <v>974</v>
      </c>
      <c r="E585" s="326">
        <f>'4'!I74</f>
        <v>0</v>
      </c>
      <c r="F585" s="278" t="s">
        <v>89</v>
      </c>
      <c r="G585" s="353" t="s">
        <v>1294</v>
      </c>
      <c r="H585" s="325" t="s">
        <v>182</v>
      </c>
      <c r="I585" s="256" t="s">
        <v>31</v>
      </c>
      <c r="J585" s="325" t="s">
        <v>974</v>
      </c>
      <c r="K585" s="325" t="str">
        <f>IF(E585=0,"",E585)</f>
        <v/>
      </c>
      <c r="L585" s="253" t="s">
        <v>1307</v>
      </c>
    </row>
    <row r="586" spans="1:12" hidden="1" x14ac:dyDescent="0.2">
      <c r="A586" s="325">
        <v>575</v>
      </c>
      <c r="B586">
        <v>6</v>
      </c>
      <c r="C586" t="s">
        <v>974</v>
      </c>
      <c r="E586" s="326">
        <f>'4'!I75</f>
        <v>0</v>
      </c>
      <c r="F586" s="278" t="s">
        <v>90</v>
      </c>
      <c r="G586" s="353" t="s">
        <v>1294</v>
      </c>
      <c r="H586" s="325" t="s">
        <v>182</v>
      </c>
      <c r="I586" s="256" t="s">
        <v>31</v>
      </c>
      <c r="J586" s="325" t="s">
        <v>974</v>
      </c>
      <c r="K586" s="325" t="str">
        <f>IF(E586=0,"",E586)</f>
        <v/>
      </c>
      <c r="L586" s="253" t="s">
        <v>1307</v>
      </c>
    </row>
    <row r="587" spans="1:12" hidden="1" x14ac:dyDescent="0.2">
      <c r="A587" s="325">
        <v>576</v>
      </c>
      <c r="B587">
        <v>6</v>
      </c>
      <c r="C587" t="s">
        <v>974</v>
      </c>
      <c r="E587" s="326">
        <f>'4'!I76</f>
        <v>0</v>
      </c>
      <c r="F587" s="278" t="s">
        <v>191</v>
      </c>
      <c r="G587" s="353" t="s">
        <v>1294</v>
      </c>
      <c r="H587" s="325" t="s">
        <v>182</v>
      </c>
      <c r="I587" s="256" t="s">
        <v>31</v>
      </c>
      <c r="J587" s="325" t="s">
        <v>974</v>
      </c>
      <c r="K587" s="325" t="str">
        <f>IF(E587=0,"",E587)</f>
        <v/>
      </c>
      <c r="L587" s="253" t="s">
        <v>1307</v>
      </c>
    </row>
    <row r="588" spans="1:12" hidden="1" x14ac:dyDescent="0.2">
      <c r="A588" s="325">
        <v>577</v>
      </c>
      <c r="B588">
        <v>6</v>
      </c>
      <c r="C588" t="s">
        <v>974</v>
      </c>
      <c r="E588" s="326">
        <f>'4'!I77</f>
        <v>0</v>
      </c>
      <c r="F588" s="278" t="s">
        <v>192</v>
      </c>
      <c r="G588" s="353" t="s">
        <v>1294</v>
      </c>
      <c r="H588" s="325" t="s">
        <v>182</v>
      </c>
      <c r="I588" s="256" t="s">
        <v>31</v>
      </c>
      <c r="J588" s="325" t="s">
        <v>974</v>
      </c>
      <c r="K588" s="325" t="str">
        <f>IF(E588=0,"",E588)</f>
        <v/>
      </c>
      <c r="L588" s="253" t="s">
        <v>1307</v>
      </c>
    </row>
    <row r="589" spans="1:12" hidden="1" x14ac:dyDescent="0.2">
      <c r="A589" s="325">
        <v>578</v>
      </c>
      <c r="B589">
        <v>6</v>
      </c>
      <c r="C589" t="s">
        <v>974</v>
      </c>
      <c r="E589" s="326">
        <f>'4'!I78</f>
        <v>0</v>
      </c>
      <c r="F589" s="278" t="s">
        <v>193</v>
      </c>
      <c r="G589" s="353" t="s">
        <v>1294</v>
      </c>
      <c r="H589" s="325" t="s">
        <v>182</v>
      </c>
      <c r="I589" s="256" t="s">
        <v>31</v>
      </c>
      <c r="J589" s="325" t="s">
        <v>974</v>
      </c>
      <c r="K589" s="325" t="str">
        <f>IF(E589=0,"",E589)</f>
        <v/>
      </c>
      <c r="L589" s="253" t="s">
        <v>1307</v>
      </c>
    </row>
    <row r="590" spans="1:12" hidden="1" x14ac:dyDescent="0.2">
      <c r="A590" s="325">
        <v>579</v>
      </c>
      <c r="B590">
        <v>6</v>
      </c>
      <c r="C590" t="s">
        <v>974</v>
      </c>
      <c r="F590" s="278" t="s">
        <v>92</v>
      </c>
      <c r="H590" s="325" t="s">
        <v>182</v>
      </c>
      <c r="I590" s="256" t="s">
        <v>1142</v>
      </c>
    </row>
    <row r="591" spans="1:12" hidden="1" x14ac:dyDescent="0.2">
      <c r="A591" s="325">
        <v>580</v>
      </c>
      <c r="B591">
        <v>6</v>
      </c>
      <c r="C591" t="s">
        <v>974</v>
      </c>
      <c r="E591" s="326">
        <f>'4'!J69</f>
        <v>0</v>
      </c>
      <c r="F591" s="278" t="s">
        <v>648</v>
      </c>
      <c r="G591" s="353" t="s">
        <v>1294</v>
      </c>
      <c r="H591" s="325" t="s">
        <v>183</v>
      </c>
      <c r="I591" s="256" t="s">
        <v>31</v>
      </c>
      <c r="J591" s="325" t="s">
        <v>974</v>
      </c>
      <c r="K591" s="325" t="str">
        <f>IF(E591=0,"",E591)</f>
        <v/>
      </c>
      <c r="L591" s="253" t="s">
        <v>1307</v>
      </c>
    </row>
    <row r="592" spans="1:12" hidden="1" x14ac:dyDescent="0.2">
      <c r="A592" s="325">
        <v>581</v>
      </c>
      <c r="B592">
        <v>6</v>
      </c>
      <c r="C592" t="s">
        <v>974</v>
      </c>
      <c r="E592" s="326">
        <f>'4'!J70</f>
        <v>0</v>
      </c>
      <c r="F592" s="278" t="s">
        <v>187</v>
      </c>
      <c r="G592" s="353" t="s">
        <v>1294</v>
      </c>
      <c r="H592" s="325" t="s">
        <v>183</v>
      </c>
      <c r="I592" s="256" t="s">
        <v>31</v>
      </c>
      <c r="J592" s="325" t="s">
        <v>974</v>
      </c>
      <c r="K592" s="325" t="str">
        <f>IF(E592=0,"",E592)</f>
        <v/>
      </c>
      <c r="L592" s="253" t="s">
        <v>1307</v>
      </c>
    </row>
    <row r="593" spans="1:12" hidden="1" x14ac:dyDescent="0.2">
      <c r="A593" s="325">
        <v>582</v>
      </c>
      <c r="B593">
        <v>6</v>
      </c>
      <c r="C593" t="s">
        <v>974</v>
      </c>
      <c r="E593" s="326">
        <f>'4'!J71</f>
        <v>0</v>
      </c>
      <c r="F593" s="278" t="s">
        <v>649</v>
      </c>
      <c r="G593" s="353" t="s">
        <v>1294</v>
      </c>
      <c r="H593" s="325" t="s">
        <v>183</v>
      </c>
      <c r="I593" s="256" t="s">
        <v>31</v>
      </c>
      <c r="J593" s="325" t="s">
        <v>974</v>
      </c>
      <c r="K593" s="325" t="str">
        <f>IF(E593=0,"",E593)</f>
        <v/>
      </c>
      <c r="L593" s="253" t="s">
        <v>1307</v>
      </c>
    </row>
    <row r="594" spans="1:12" hidden="1" x14ac:dyDescent="0.2">
      <c r="A594" s="325">
        <v>583</v>
      </c>
      <c r="B594">
        <v>6</v>
      </c>
      <c r="C594" t="s">
        <v>974</v>
      </c>
      <c r="E594" s="326">
        <f>'4'!J72</f>
        <v>0</v>
      </c>
      <c r="F594" s="278" t="s">
        <v>650</v>
      </c>
      <c r="G594" s="353" t="s">
        <v>1294</v>
      </c>
      <c r="H594" s="325" t="s">
        <v>183</v>
      </c>
      <c r="I594" s="256" t="s">
        <v>31</v>
      </c>
      <c r="J594" s="325" t="s">
        <v>974</v>
      </c>
      <c r="K594" s="325" t="str">
        <f>IF(E594=0,"",E594)</f>
        <v/>
      </c>
      <c r="L594" s="253" t="s">
        <v>1307</v>
      </c>
    </row>
    <row r="595" spans="1:12" hidden="1" x14ac:dyDescent="0.2">
      <c r="A595" s="325">
        <v>584</v>
      </c>
      <c r="B595">
        <v>6</v>
      </c>
      <c r="C595" t="s">
        <v>974</v>
      </c>
      <c r="E595" s="326">
        <f>'4'!J73</f>
        <v>0</v>
      </c>
      <c r="F595" s="278" t="s">
        <v>188</v>
      </c>
      <c r="G595" s="353" t="s">
        <v>1294</v>
      </c>
      <c r="H595" s="325" t="s">
        <v>183</v>
      </c>
      <c r="I595" s="256" t="s">
        <v>31</v>
      </c>
      <c r="J595" s="325" t="s">
        <v>974</v>
      </c>
      <c r="K595" s="325" t="str">
        <f>IF(E595=0,"",E595)</f>
        <v/>
      </c>
      <c r="L595" s="253" t="s">
        <v>1307</v>
      </c>
    </row>
    <row r="596" spans="1:12" hidden="1" x14ac:dyDescent="0.2">
      <c r="A596" s="325">
        <v>585</v>
      </c>
      <c r="B596">
        <v>6</v>
      </c>
      <c r="C596" t="s">
        <v>974</v>
      </c>
      <c r="F596" s="278" t="s">
        <v>189</v>
      </c>
      <c r="H596" s="325" t="s">
        <v>183</v>
      </c>
      <c r="I596" s="256" t="s">
        <v>1142</v>
      </c>
    </row>
    <row r="597" spans="1:12" hidden="1" x14ac:dyDescent="0.2">
      <c r="A597" s="325">
        <v>586</v>
      </c>
      <c r="B597">
        <v>6</v>
      </c>
      <c r="C597" t="s">
        <v>974</v>
      </c>
      <c r="F597" s="278" t="s">
        <v>190</v>
      </c>
      <c r="H597" s="325" t="s">
        <v>183</v>
      </c>
      <c r="I597" s="256" t="s">
        <v>1142</v>
      </c>
    </row>
    <row r="598" spans="1:12" hidden="1" x14ac:dyDescent="0.2">
      <c r="A598" s="325">
        <v>587</v>
      </c>
      <c r="B598">
        <v>6</v>
      </c>
      <c r="C598" t="s">
        <v>974</v>
      </c>
      <c r="E598" s="326">
        <f>'4'!J74</f>
        <v>0</v>
      </c>
      <c r="F598" s="278" t="s">
        <v>89</v>
      </c>
      <c r="G598" s="353" t="s">
        <v>1294</v>
      </c>
      <c r="H598" s="325" t="s">
        <v>183</v>
      </c>
      <c r="I598" s="256" t="s">
        <v>31</v>
      </c>
      <c r="J598" s="325" t="s">
        <v>974</v>
      </c>
      <c r="K598" s="325" t="str">
        <f>IF(E598=0,"",E598)</f>
        <v/>
      </c>
      <c r="L598" s="253" t="s">
        <v>1307</v>
      </c>
    </row>
    <row r="599" spans="1:12" hidden="1" x14ac:dyDescent="0.2">
      <c r="A599" s="325">
        <v>588</v>
      </c>
      <c r="B599">
        <v>6</v>
      </c>
      <c r="C599" t="s">
        <v>974</v>
      </c>
      <c r="E599" s="326">
        <f>'4'!J75</f>
        <v>0</v>
      </c>
      <c r="F599" s="278" t="s">
        <v>90</v>
      </c>
      <c r="G599" s="353" t="s">
        <v>1294</v>
      </c>
      <c r="H599" s="325" t="s">
        <v>183</v>
      </c>
      <c r="I599" s="256" t="s">
        <v>31</v>
      </c>
      <c r="J599" s="325" t="s">
        <v>974</v>
      </c>
      <c r="K599" s="325" t="str">
        <f>IF(E599=0,"",E599)</f>
        <v/>
      </c>
      <c r="L599" s="253" t="s">
        <v>1307</v>
      </c>
    </row>
    <row r="600" spans="1:12" hidden="1" x14ac:dyDescent="0.2">
      <c r="A600" s="325">
        <v>589</v>
      </c>
      <c r="B600">
        <v>6</v>
      </c>
      <c r="C600" t="s">
        <v>974</v>
      </c>
      <c r="E600" s="326">
        <f>'4'!J76</f>
        <v>0</v>
      </c>
      <c r="F600" s="278" t="s">
        <v>191</v>
      </c>
      <c r="G600" s="353" t="s">
        <v>1294</v>
      </c>
      <c r="H600" s="325" t="s">
        <v>183</v>
      </c>
      <c r="I600" s="256" t="s">
        <v>31</v>
      </c>
      <c r="J600" s="325" t="s">
        <v>974</v>
      </c>
      <c r="K600" s="325" t="str">
        <f>IF(E600=0,"",E600)</f>
        <v/>
      </c>
      <c r="L600" s="253" t="s">
        <v>1307</v>
      </c>
    </row>
    <row r="601" spans="1:12" hidden="1" x14ac:dyDescent="0.2">
      <c r="A601" s="325">
        <v>590</v>
      </c>
      <c r="B601">
        <v>6</v>
      </c>
      <c r="C601" t="s">
        <v>974</v>
      </c>
      <c r="E601" s="326">
        <f>'4'!J77</f>
        <v>0</v>
      </c>
      <c r="F601" s="278" t="s">
        <v>192</v>
      </c>
      <c r="G601" s="353" t="s">
        <v>1294</v>
      </c>
      <c r="H601" s="325" t="s">
        <v>183</v>
      </c>
      <c r="I601" s="256" t="s">
        <v>31</v>
      </c>
      <c r="J601" s="325" t="s">
        <v>974</v>
      </c>
      <c r="K601" s="325" t="str">
        <f>IF(E601=0,"",E601)</f>
        <v/>
      </c>
      <c r="L601" s="253" t="s">
        <v>1307</v>
      </c>
    </row>
    <row r="602" spans="1:12" hidden="1" x14ac:dyDescent="0.2">
      <c r="A602" s="325">
        <v>591</v>
      </c>
      <c r="B602">
        <v>6</v>
      </c>
      <c r="C602" t="s">
        <v>974</v>
      </c>
      <c r="E602" s="326">
        <f>'4'!J78</f>
        <v>0</v>
      </c>
      <c r="F602" s="278" t="s">
        <v>193</v>
      </c>
      <c r="G602" s="353" t="s">
        <v>1294</v>
      </c>
      <c r="H602" s="325" t="s">
        <v>183</v>
      </c>
      <c r="I602" s="256" t="s">
        <v>31</v>
      </c>
      <c r="J602" s="325" t="s">
        <v>974</v>
      </c>
      <c r="K602" s="325" t="str">
        <f>IF(E602=0,"",E602)</f>
        <v/>
      </c>
      <c r="L602" s="253" t="s">
        <v>1307</v>
      </c>
    </row>
    <row r="603" spans="1:12" hidden="1" x14ac:dyDescent="0.2">
      <c r="A603" s="325">
        <v>592</v>
      </c>
      <c r="B603">
        <v>6</v>
      </c>
      <c r="C603" t="s">
        <v>974</v>
      </c>
      <c r="F603" s="278" t="s">
        <v>92</v>
      </c>
      <c r="H603" s="325" t="s">
        <v>183</v>
      </c>
      <c r="I603" s="256" t="s">
        <v>1142</v>
      </c>
    </row>
    <row r="604" spans="1:12" hidden="1" x14ac:dyDescent="0.2">
      <c r="A604" s="325">
        <v>593</v>
      </c>
      <c r="B604">
        <v>6</v>
      </c>
      <c r="C604" t="s">
        <v>974</v>
      </c>
      <c r="E604" s="326">
        <f>'4'!K69</f>
        <v>0</v>
      </c>
      <c r="F604" s="278" t="s">
        <v>648</v>
      </c>
      <c r="G604" s="353" t="s">
        <v>1294</v>
      </c>
      <c r="H604" s="325" t="s">
        <v>184</v>
      </c>
      <c r="I604" s="256" t="s">
        <v>31</v>
      </c>
      <c r="J604" s="325" t="s">
        <v>974</v>
      </c>
      <c r="K604" s="325" t="str">
        <f>IF(E604=0,"",E604)</f>
        <v/>
      </c>
      <c r="L604" s="253" t="s">
        <v>1307</v>
      </c>
    </row>
    <row r="605" spans="1:12" hidden="1" x14ac:dyDescent="0.2">
      <c r="A605" s="325">
        <v>594</v>
      </c>
      <c r="B605">
        <v>6</v>
      </c>
      <c r="C605" t="s">
        <v>974</v>
      </c>
      <c r="E605" s="326">
        <f>'4'!K70</f>
        <v>0</v>
      </c>
      <c r="F605" s="278" t="s">
        <v>187</v>
      </c>
      <c r="G605" s="353" t="s">
        <v>1294</v>
      </c>
      <c r="H605" s="325" t="s">
        <v>184</v>
      </c>
      <c r="I605" s="256" t="s">
        <v>31</v>
      </c>
      <c r="J605" s="325" t="s">
        <v>974</v>
      </c>
      <c r="K605" s="325" t="str">
        <f>IF(E605=0,"",E605)</f>
        <v/>
      </c>
      <c r="L605" s="253" t="s">
        <v>1307</v>
      </c>
    </row>
    <row r="606" spans="1:12" hidden="1" x14ac:dyDescent="0.2">
      <c r="A606" s="325">
        <v>595</v>
      </c>
      <c r="B606">
        <v>6</v>
      </c>
      <c r="C606" t="s">
        <v>974</v>
      </c>
      <c r="E606" s="326">
        <f>'4'!K71</f>
        <v>0</v>
      </c>
      <c r="F606" s="278" t="s">
        <v>649</v>
      </c>
      <c r="G606" s="353" t="s">
        <v>1294</v>
      </c>
      <c r="H606" s="325" t="s">
        <v>184</v>
      </c>
      <c r="I606" s="256" t="s">
        <v>31</v>
      </c>
      <c r="J606" s="325" t="s">
        <v>974</v>
      </c>
      <c r="K606" s="325" t="str">
        <f>IF(E606=0,"",E606)</f>
        <v/>
      </c>
      <c r="L606" s="253" t="s">
        <v>1307</v>
      </c>
    </row>
    <row r="607" spans="1:12" hidden="1" x14ac:dyDescent="0.2">
      <c r="A607" s="325">
        <v>596</v>
      </c>
      <c r="B607">
        <v>6</v>
      </c>
      <c r="C607" t="s">
        <v>974</v>
      </c>
      <c r="E607" s="326">
        <f>'4'!K72</f>
        <v>0</v>
      </c>
      <c r="F607" s="278" t="s">
        <v>650</v>
      </c>
      <c r="G607" s="353" t="s">
        <v>1294</v>
      </c>
      <c r="H607" s="325" t="s">
        <v>184</v>
      </c>
      <c r="I607" s="256" t="s">
        <v>31</v>
      </c>
      <c r="J607" s="325" t="s">
        <v>974</v>
      </c>
      <c r="K607" s="325" t="str">
        <f>IF(E607=0,"",E607)</f>
        <v/>
      </c>
      <c r="L607" s="253" t="s">
        <v>1307</v>
      </c>
    </row>
    <row r="608" spans="1:12" hidden="1" x14ac:dyDescent="0.2">
      <c r="A608" s="325">
        <v>597</v>
      </c>
      <c r="B608">
        <v>6</v>
      </c>
      <c r="C608" t="s">
        <v>974</v>
      </c>
      <c r="E608" s="326">
        <f>'4'!K73</f>
        <v>0</v>
      </c>
      <c r="F608" s="278" t="s">
        <v>188</v>
      </c>
      <c r="G608" s="353" t="s">
        <v>1294</v>
      </c>
      <c r="H608" s="325" t="s">
        <v>184</v>
      </c>
      <c r="I608" s="256" t="s">
        <v>31</v>
      </c>
      <c r="J608" s="325" t="s">
        <v>974</v>
      </c>
      <c r="K608" s="325" t="str">
        <f>IF(E608=0,"",E608)</f>
        <v/>
      </c>
      <c r="L608" s="253" t="s">
        <v>1307</v>
      </c>
    </row>
    <row r="609" spans="1:12" hidden="1" x14ac:dyDescent="0.2">
      <c r="A609" s="325">
        <v>598</v>
      </c>
      <c r="B609">
        <v>6</v>
      </c>
      <c r="C609" t="s">
        <v>974</v>
      </c>
      <c r="F609" s="278" t="s">
        <v>189</v>
      </c>
      <c r="H609" s="325" t="s">
        <v>184</v>
      </c>
      <c r="I609" s="256" t="s">
        <v>1142</v>
      </c>
    </row>
    <row r="610" spans="1:12" hidden="1" x14ac:dyDescent="0.2">
      <c r="A610" s="325">
        <v>599</v>
      </c>
      <c r="B610">
        <v>6</v>
      </c>
      <c r="C610" t="s">
        <v>974</v>
      </c>
      <c r="F610" s="278" t="s">
        <v>190</v>
      </c>
      <c r="H610" s="325" t="s">
        <v>184</v>
      </c>
      <c r="I610" s="256" t="s">
        <v>1142</v>
      </c>
    </row>
    <row r="611" spans="1:12" hidden="1" x14ac:dyDescent="0.2">
      <c r="A611" s="325">
        <v>600</v>
      </c>
      <c r="B611">
        <v>6</v>
      </c>
      <c r="C611" t="s">
        <v>974</v>
      </c>
      <c r="E611" s="326">
        <f>'4'!K74</f>
        <v>0</v>
      </c>
      <c r="F611" s="278" t="s">
        <v>89</v>
      </c>
      <c r="G611" s="353" t="s">
        <v>1294</v>
      </c>
      <c r="H611" s="325" t="s">
        <v>184</v>
      </c>
      <c r="I611" s="256" t="s">
        <v>31</v>
      </c>
      <c r="J611" s="325" t="s">
        <v>974</v>
      </c>
      <c r="K611" s="325" t="str">
        <f>IF(E611=0,"",E611)</f>
        <v/>
      </c>
      <c r="L611" s="253" t="s">
        <v>1307</v>
      </c>
    </row>
    <row r="612" spans="1:12" hidden="1" x14ac:dyDescent="0.2">
      <c r="A612" s="325">
        <v>601</v>
      </c>
      <c r="B612">
        <v>6</v>
      </c>
      <c r="C612" t="s">
        <v>974</v>
      </c>
      <c r="E612" s="326">
        <f>'4'!K75</f>
        <v>0</v>
      </c>
      <c r="F612" s="278" t="s">
        <v>90</v>
      </c>
      <c r="G612" s="353" t="s">
        <v>1294</v>
      </c>
      <c r="H612" s="325" t="s">
        <v>184</v>
      </c>
      <c r="I612" s="256" t="s">
        <v>31</v>
      </c>
      <c r="J612" s="325" t="s">
        <v>974</v>
      </c>
      <c r="K612" s="325" t="str">
        <f>IF(E612=0,"",E612)</f>
        <v/>
      </c>
      <c r="L612" s="253" t="s">
        <v>1307</v>
      </c>
    </row>
    <row r="613" spans="1:12" hidden="1" x14ac:dyDescent="0.2">
      <c r="A613" s="325">
        <v>602</v>
      </c>
      <c r="B613">
        <v>6</v>
      </c>
      <c r="C613" t="s">
        <v>974</v>
      </c>
      <c r="E613" s="326">
        <f>'4'!K76</f>
        <v>0</v>
      </c>
      <c r="F613" s="278" t="s">
        <v>191</v>
      </c>
      <c r="G613" s="353" t="s">
        <v>1294</v>
      </c>
      <c r="H613" s="325" t="s">
        <v>184</v>
      </c>
      <c r="I613" s="256" t="s">
        <v>31</v>
      </c>
      <c r="J613" s="325" t="s">
        <v>974</v>
      </c>
      <c r="K613" s="325" t="str">
        <f>IF(E613=0,"",E613)</f>
        <v/>
      </c>
      <c r="L613" s="253" t="s">
        <v>1307</v>
      </c>
    </row>
    <row r="614" spans="1:12" hidden="1" x14ac:dyDescent="0.2">
      <c r="A614" s="325">
        <v>603</v>
      </c>
      <c r="B614">
        <v>6</v>
      </c>
      <c r="C614" t="s">
        <v>974</v>
      </c>
      <c r="E614" s="326">
        <f>'4'!K77</f>
        <v>0</v>
      </c>
      <c r="F614" s="278" t="s">
        <v>192</v>
      </c>
      <c r="G614" s="353" t="s">
        <v>1294</v>
      </c>
      <c r="H614" s="325" t="s">
        <v>184</v>
      </c>
      <c r="I614" s="256" t="s">
        <v>31</v>
      </c>
      <c r="J614" s="325" t="s">
        <v>974</v>
      </c>
      <c r="K614" s="325" t="str">
        <f>IF(E614=0,"",E614)</f>
        <v/>
      </c>
      <c r="L614" s="253" t="s">
        <v>1307</v>
      </c>
    </row>
    <row r="615" spans="1:12" hidden="1" x14ac:dyDescent="0.2">
      <c r="A615" s="325">
        <v>604</v>
      </c>
      <c r="B615">
        <v>6</v>
      </c>
      <c r="C615" t="s">
        <v>974</v>
      </c>
      <c r="E615" s="326">
        <f>'4'!K78</f>
        <v>0</v>
      </c>
      <c r="F615" s="278" t="s">
        <v>193</v>
      </c>
      <c r="G615" s="353" t="s">
        <v>1294</v>
      </c>
      <c r="H615" s="325" t="s">
        <v>184</v>
      </c>
      <c r="I615" s="256" t="s">
        <v>31</v>
      </c>
      <c r="J615" s="325" t="s">
        <v>974</v>
      </c>
      <c r="K615" s="325" t="str">
        <f>IF(E615=0,"",E615)</f>
        <v/>
      </c>
      <c r="L615" s="253" t="s">
        <v>1307</v>
      </c>
    </row>
    <row r="616" spans="1:12" hidden="1" x14ac:dyDescent="0.2">
      <c r="A616" s="325">
        <v>605</v>
      </c>
      <c r="B616">
        <v>6</v>
      </c>
      <c r="C616" t="s">
        <v>974</v>
      </c>
      <c r="F616" s="278" t="s">
        <v>92</v>
      </c>
      <c r="H616" s="325" t="s">
        <v>184</v>
      </c>
      <c r="I616" s="256" t="s">
        <v>1142</v>
      </c>
    </row>
    <row r="617" spans="1:12" hidden="1" x14ac:dyDescent="0.2">
      <c r="A617" s="325">
        <v>606</v>
      </c>
      <c r="B617">
        <v>6</v>
      </c>
      <c r="C617" t="s">
        <v>974</v>
      </c>
      <c r="E617" s="326">
        <f>'4'!L69</f>
        <v>0</v>
      </c>
      <c r="F617" s="278" t="s">
        <v>648</v>
      </c>
      <c r="G617" s="353" t="s">
        <v>1294</v>
      </c>
      <c r="H617" s="325" t="s">
        <v>185</v>
      </c>
      <c r="I617" s="256" t="s">
        <v>31</v>
      </c>
      <c r="J617" s="325" t="s">
        <v>974</v>
      </c>
      <c r="K617" s="325" t="str">
        <f>IF(E617=0,"",E617)</f>
        <v/>
      </c>
      <c r="L617" s="253" t="s">
        <v>1307</v>
      </c>
    </row>
    <row r="618" spans="1:12" hidden="1" x14ac:dyDescent="0.2">
      <c r="A618" s="325">
        <v>607</v>
      </c>
      <c r="B618">
        <v>6</v>
      </c>
      <c r="C618" t="s">
        <v>974</v>
      </c>
      <c r="E618" s="326">
        <f>'4'!L70</f>
        <v>0</v>
      </c>
      <c r="F618" s="278" t="s">
        <v>187</v>
      </c>
      <c r="G618" s="353" t="s">
        <v>1294</v>
      </c>
      <c r="H618" s="325" t="s">
        <v>185</v>
      </c>
      <c r="I618" s="256" t="s">
        <v>31</v>
      </c>
      <c r="J618" s="325" t="s">
        <v>974</v>
      </c>
      <c r="K618" s="325" t="str">
        <f>IF(E618=0,"",E618)</f>
        <v/>
      </c>
      <c r="L618" s="253" t="s">
        <v>1307</v>
      </c>
    </row>
    <row r="619" spans="1:12" hidden="1" x14ac:dyDescent="0.2">
      <c r="A619" s="325">
        <v>608</v>
      </c>
      <c r="B619">
        <v>6</v>
      </c>
      <c r="C619" t="s">
        <v>974</v>
      </c>
      <c r="E619" s="326">
        <f>'4'!L71</f>
        <v>0</v>
      </c>
      <c r="F619" s="278" t="s">
        <v>649</v>
      </c>
      <c r="G619" s="353" t="s">
        <v>1294</v>
      </c>
      <c r="H619" s="325" t="s">
        <v>185</v>
      </c>
      <c r="I619" s="256" t="s">
        <v>31</v>
      </c>
      <c r="J619" s="325" t="s">
        <v>974</v>
      </c>
      <c r="K619" s="325" t="str">
        <f>IF(E619=0,"",E619)</f>
        <v/>
      </c>
      <c r="L619" s="253" t="s">
        <v>1307</v>
      </c>
    </row>
    <row r="620" spans="1:12" hidden="1" x14ac:dyDescent="0.2">
      <c r="A620" s="325">
        <v>609</v>
      </c>
      <c r="B620">
        <v>6</v>
      </c>
      <c r="C620" t="s">
        <v>974</v>
      </c>
      <c r="E620" s="326">
        <f>'4'!L72</f>
        <v>0</v>
      </c>
      <c r="F620" s="278" t="s">
        <v>650</v>
      </c>
      <c r="G620" s="353" t="s">
        <v>1294</v>
      </c>
      <c r="H620" s="325" t="s">
        <v>185</v>
      </c>
      <c r="I620" s="256" t="s">
        <v>31</v>
      </c>
      <c r="J620" s="325" t="s">
        <v>974</v>
      </c>
      <c r="K620" s="325" t="str">
        <f>IF(E620=0,"",E620)</f>
        <v/>
      </c>
      <c r="L620" s="253" t="s">
        <v>1307</v>
      </c>
    </row>
    <row r="621" spans="1:12" hidden="1" x14ac:dyDescent="0.2">
      <c r="A621" s="325">
        <v>610</v>
      </c>
      <c r="B621">
        <v>6</v>
      </c>
      <c r="C621" t="s">
        <v>974</v>
      </c>
      <c r="E621" s="326">
        <f>'4'!L73</f>
        <v>0</v>
      </c>
      <c r="F621" s="278" t="s">
        <v>188</v>
      </c>
      <c r="G621" s="353" t="s">
        <v>1294</v>
      </c>
      <c r="H621" s="325" t="s">
        <v>185</v>
      </c>
      <c r="I621" s="256" t="s">
        <v>31</v>
      </c>
      <c r="J621" s="325" t="s">
        <v>974</v>
      </c>
      <c r="K621" s="325" t="str">
        <f>IF(E621=0,"",E621)</f>
        <v/>
      </c>
      <c r="L621" s="253" t="s">
        <v>1307</v>
      </c>
    </row>
    <row r="622" spans="1:12" hidden="1" x14ac:dyDescent="0.2">
      <c r="A622" s="325">
        <v>611</v>
      </c>
      <c r="B622">
        <v>6</v>
      </c>
      <c r="C622" t="s">
        <v>974</v>
      </c>
      <c r="F622" s="278" t="s">
        <v>189</v>
      </c>
      <c r="H622" s="325" t="s">
        <v>185</v>
      </c>
      <c r="I622" s="256" t="s">
        <v>1142</v>
      </c>
    </row>
    <row r="623" spans="1:12" hidden="1" x14ac:dyDescent="0.2">
      <c r="A623" s="325">
        <v>612</v>
      </c>
      <c r="B623">
        <v>6</v>
      </c>
      <c r="C623" t="s">
        <v>974</v>
      </c>
      <c r="F623" s="278" t="s">
        <v>190</v>
      </c>
      <c r="H623" s="325" t="s">
        <v>185</v>
      </c>
      <c r="I623" s="256" t="s">
        <v>1142</v>
      </c>
    </row>
    <row r="624" spans="1:12" hidden="1" x14ac:dyDescent="0.2">
      <c r="A624" s="325">
        <v>613</v>
      </c>
      <c r="B624">
        <v>6</v>
      </c>
      <c r="C624" t="s">
        <v>974</v>
      </c>
      <c r="E624" s="326">
        <f>'4'!L74</f>
        <v>0</v>
      </c>
      <c r="F624" s="278" t="s">
        <v>89</v>
      </c>
      <c r="G624" s="353" t="s">
        <v>1294</v>
      </c>
      <c r="H624" s="325" t="s">
        <v>185</v>
      </c>
      <c r="I624" s="256" t="s">
        <v>31</v>
      </c>
      <c r="J624" s="325" t="s">
        <v>974</v>
      </c>
      <c r="K624" s="325" t="str">
        <f>IF(E624=0,"",E624)</f>
        <v/>
      </c>
      <c r="L624" s="253" t="s">
        <v>1307</v>
      </c>
    </row>
    <row r="625" spans="1:12" hidden="1" x14ac:dyDescent="0.2">
      <c r="A625" s="325">
        <v>614</v>
      </c>
      <c r="B625">
        <v>6</v>
      </c>
      <c r="C625" t="s">
        <v>974</v>
      </c>
      <c r="E625" s="326">
        <f>'4'!L75</f>
        <v>0</v>
      </c>
      <c r="F625" s="278" t="s">
        <v>90</v>
      </c>
      <c r="G625" s="353" t="s">
        <v>1294</v>
      </c>
      <c r="H625" s="325" t="s">
        <v>185</v>
      </c>
      <c r="I625" s="256" t="s">
        <v>31</v>
      </c>
      <c r="J625" s="325" t="s">
        <v>974</v>
      </c>
      <c r="K625" s="325" t="str">
        <f>IF(E625=0,"",E625)</f>
        <v/>
      </c>
      <c r="L625" s="253" t="s">
        <v>1307</v>
      </c>
    </row>
    <row r="626" spans="1:12" hidden="1" x14ac:dyDescent="0.2">
      <c r="A626" s="325">
        <v>615</v>
      </c>
      <c r="B626">
        <v>6</v>
      </c>
      <c r="C626" t="s">
        <v>974</v>
      </c>
      <c r="E626" s="326">
        <f>'4'!L76</f>
        <v>0</v>
      </c>
      <c r="F626" s="278" t="s">
        <v>191</v>
      </c>
      <c r="G626" s="353" t="s">
        <v>1294</v>
      </c>
      <c r="H626" s="325" t="s">
        <v>185</v>
      </c>
      <c r="I626" s="256" t="s">
        <v>31</v>
      </c>
      <c r="J626" s="325" t="s">
        <v>974</v>
      </c>
      <c r="K626" s="325" t="str">
        <f>IF(E626=0,"",E626)</f>
        <v/>
      </c>
      <c r="L626" s="253" t="s">
        <v>1307</v>
      </c>
    </row>
    <row r="627" spans="1:12" hidden="1" x14ac:dyDescent="0.2">
      <c r="A627" s="325">
        <v>616</v>
      </c>
      <c r="B627">
        <v>6</v>
      </c>
      <c r="C627" t="s">
        <v>974</v>
      </c>
      <c r="E627" s="326">
        <f>'4'!L77</f>
        <v>0</v>
      </c>
      <c r="F627" s="278" t="s">
        <v>192</v>
      </c>
      <c r="G627" s="353" t="s">
        <v>1294</v>
      </c>
      <c r="H627" s="325" t="s">
        <v>185</v>
      </c>
      <c r="I627" s="256" t="s">
        <v>31</v>
      </c>
      <c r="J627" s="325" t="s">
        <v>974</v>
      </c>
      <c r="K627" s="325" t="str">
        <f>IF(E627=0,"",E627)</f>
        <v/>
      </c>
      <c r="L627" s="253" t="s">
        <v>1307</v>
      </c>
    </row>
    <row r="628" spans="1:12" hidden="1" x14ac:dyDescent="0.2">
      <c r="A628" s="325">
        <v>617</v>
      </c>
      <c r="B628">
        <v>6</v>
      </c>
      <c r="C628" t="s">
        <v>974</v>
      </c>
      <c r="E628" s="326">
        <f>'4'!L78</f>
        <v>0</v>
      </c>
      <c r="F628" s="278" t="s">
        <v>193</v>
      </c>
      <c r="G628" s="353" t="s">
        <v>1294</v>
      </c>
      <c r="H628" s="325" t="s">
        <v>185</v>
      </c>
      <c r="I628" s="256" t="s">
        <v>31</v>
      </c>
      <c r="J628" s="325" t="s">
        <v>974</v>
      </c>
      <c r="K628" s="325" t="str">
        <f>IF(E628=0,"",E628)</f>
        <v/>
      </c>
      <c r="L628" s="253" t="s">
        <v>1307</v>
      </c>
    </row>
    <row r="629" spans="1:12" hidden="1" x14ac:dyDescent="0.2">
      <c r="A629" s="325">
        <v>618</v>
      </c>
      <c r="B629">
        <v>6</v>
      </c>
      <c r="C629" t="s">
        <v>974</v>
      </c>
      <c r="F629" s="278" t="s">
        <v>92</v>
      </c>
      <c r="H629" s="325" t="s">
        <v>185</v>
      </c>
      <c r="I629" s="256" t="s">
        <v>1142</v>
      </c>
    </row>
    <row r="630" spans="1:12" hidden="1" x14ac:dyDescent="0.2">
      <c r="A630" s="325">
        <v>619</v>
      </c>
      <c r="B630">
        <v>6</v>
      </c>
      <c r="C630" t="s">
        <v>974</v>
      </c>
      <c r="E630" s="326">
        <f>'4'!M69</f>
        <v>0</v>
      </c>
      <c r="F630" s="278" t="s">
        <v>648</v>
      </c>
      <c r="G630" s="353" t="s">
        <v>1294</v>
      </c>
      <c r="H630" s="325" t="s">
        <v>186</v>
      </c>
      <c r="I630" s="256" t="s">
        <v>31</v>
      </c>
      <c r="J630" s="325" t="s">
        <v>974</v>
      </c>
      <c r="K630" s="325" t="str">
        <f>IF(E630=0,"",E630)</f>
        <v/>
      </c>
      <c r="L630" s="253" t="s">
        <v>1307</v>
      </c>
    </row>
    <row r="631" spans="1:12" hidden="1" x14ac:dyDescent="0.2">
      <c r="A631" s="325">
        <v>620</v>
      </c>
      <c r="B631">
        <v>6</v>
      </c>
      <c r="C631" t="s">
        <v>974</v>
      </c>
      <c r="E631" s="326">
        <f>'4'!M70</f>
        <v>0</v>
      </c>
      <c r="F631" s="278" t="s">
        <v>187</v>
      </c>
      <c r="G631" s="353" t="s">
        <v>1294</v>
      </c>
      <c r="H631" s="325" t="s">
        <v>186</v>
      </c>
      <c r="I631" s="256" t="s">
        <v>31</v>
      </c>
      <c r="J631" s="325" t="s">
        <v>974</v>
      </c>
      <c r="K631" s="325" t="str">
        <f>IF(E631=0,"",E631)</f>
        <v/>
      </c>
      <c r="L631" s="253" t="s">
        <v>1307</v>
      </c>
    </row>
    <row r="632" spans="1:12" hidden="1" x14ac:dyDescent="0.2">
      <c r="A632" s="325">
        <v>621</v>
      </c>
      <c r="B632">
        <v>6</v>
      </c>
      <c r="C632" t="s">
        <v>974</v>
      </c>
      <c r="E632" s="326">
        <f>'4'!M71</f>
        <v>0</v>
      </c>
      <c r="F632" s="278" t="s">
        <v>649</v>
      </c>
      <c r="G632" s="353" t="s">
        <v>1294</v>
      </c>
      <c r="H632" s="325" t="s">
        <v>186</v>
      </c>
      <c r="I632" s="256" t="s">
        <v>31</v>
      </c>
      <c r="J632" s="325" t="s">
        <v>974</v>
      </c>
      <c r="K632" s="325" t="str">
        <f>IF(E632=0,"",E632)</f>
        <v/>
      </c>
      <c r="L632" s="253" t="s">
        <v>1307</v>
      </c>
    </row>
    <row r="633" spans="1:12" hidden="1" x14ac:dyDescent="0.2">
      <c r="A633" s="325">
        <v>622</v>
      </c>
      <c r="B633">
        <v>6</v>
      </c>
      <c r="C633" t="s">
        <v>974</v>
      </c>
      <c r="E633" s="326">
        <f>'4'!M72</f>
        <v>0</v>
      </c>
      <c r="F633" s="278" t="s">
        <v>650</v>
      </c>
      <c r="G633" s="353" t="s">
        <v>1294</v>
      </c>
      <c r="H633" s="325" t="s">
        <v>186</v>
      </c>
      <c r="I633" s="256" t="s">
        <v>31</v>
      </c>
      <c r="J633" s="325" t="s">
        <v>974</v>
      </c>
      <c r="K633" s="325" t="str">
        <f>IF(E633=0,"",E633)</f>
        <v/>
      </c>
      <c r="L633" s="253" t="s">
        <v>1307</v>
      </c>
    </row>
    <row r="634" spans="1:12" hidden="1" x14ac:dyDescent="0.2">
      <c r="A634" s="325">
        <v>623</v>
      </c>
      <c r="B634">
        <v>6</v>
      </c>
      <c r="C634" t="s">
        <v>974</v>
      </c>
      <c r="E634" s="326">
        <f>'4'!M73</f>
        <v>0</v>
      </c>
      <c r="F634" s="278" t="s">
        <v>188</v>
      </c>
      <c r="G634" s="353" t="s">
        <v>1294</v>
      </c>
      <c r="H634" s="325" t="s">
        <v>186</v>
      </c>
      <c r="I634" s="256" t="s">
        <v>31</v>
      </c>
      <c r="J634" s="325" t="s">
        <v>974</v>
      </c>
      <c r="K634" s="325" t="str">
        <f>IF(E634=0,"",E634)</f>
        <v/>
      </c>
      <c r="L634" s="253" t="s">
        <v>1307</v>
      </c>
    </row>
    <row r="635" spans="1:12" hidden="1" x14ac:dyDescent="0.2">
      <c r="A635" s="325">
        <v>624</v>
      </c>
      <c r="B635">
        <v>6</v>
      </c>
      <c r="C635" t="s">
        <v>974</v>
      </c>
      <c r="F635" s="278" t="s">
        <v>189</v>
      </c>
      <c r="H635" s="325" t="s">
        <v>186</v>
      </c>
      <c r="I635" s="256" t="s">
        <v>1142</v>
      </c>
    </row>
    <row r="636" spans="1:12" hidden="1" x14ac:dyDescent="0.2">
      <c r="A636" s="325">
        <v>625</v>
      </c>
      <c r="B636">
        <v>6</v>
      </c>
      <c r="C636" t="s">
        <v>974</v>
      </c>
      <c r="F636" s="278" t="s">
        <v>190</v>
      </c>
      <c r="H636" s="325" t="s">
        <v>186</v>
      </c>
      <c r="I636" s="256" t="s">
        <v>1142</v>
      </c>
    </row>
    <row r="637" spans="1:12" hidden="1" x14ac:dyDescent="0.2">
      <c r="A637" s="325">
        <v>626</v>
      </c>
      <c r="B637">
        <v>6</v>
      </c>
      <c r="C637" t="s">
        <v>974</v>
      </c>
      <c r="E637" s="326">
        <f>'4'!M74</f>
        <v>0</v>
      </c>
      <c r="F637" s="278" t="s">
        <v>89</v>
      </c>
      <c r="G637" s="353" t="s">
        <v>1294</v>
      </c>
      <c r="H637" s="325" t="s">
        <v>186</v>
      </c>
      <c r="I637" s="256" t="s">
        <v>31</v>
      </c>
      <c r="J637" s="325" t="s">
        <v>974</v>
      </c>
      <c r="K637" s="325" t="str">
        <f>IF(E637=0,"",E637)</f>
        <v/>
      </c>
      <c r="L637" s="253" t="s">
        <v>1307</v>
      </c>
    </row>
    <row r="638" spans="1:12" hidden="1" x14ac:dyDescent="0.2">
      <c r="A638" s="325">
        <v>627</v>
      </c>
      <c r="B638">
        <v>6</v>
      </c>
      <c r="C638" t="s">
        <v>974</v>
      </c>
      <c r="E638" s="326">
        <f>'4'!M75</f>
        <v>0</v>
      </c>
      <c r="F638" s="278" t="s">
        <v>90</v>
      </c>
      <c r="G638" s="353" t="s">
        <v>1294</v>
      </c>
      <c r="H638" s="325" t="s">
        <v>186</v>
      </c>
      <c r="I638" s="256" t="s">
        <v>31</v>
      </c>
      <c r="J638" s="325" t="s">
        <v>974</v>
      </c>
      <c r="K638" s="325" t="str">
        <f>IF(E638=0,"",E638)</f>
        <v/>
      </c>
      <c r="L638" s="253" t="s">
        <v>1307</v>
      </c>
    </row>
    <row r="639" spans="1:12" hidden="1" x14ac:dyDescent="0.2">
      <c r="A639" s="325">
        <v>628</v>
      </c>
      <c r="B639">
        <v>6</v>
      </c>
      <c r="C639" t="s">
        <v>974</v>
      </c>
      <c r="E639" s="326">
        <f>'4'!M76</f>
        <v>0</v>
      </c>
      <c r="F639" s="278" t="s">
        <v>191</v>
      </c>
      <c r="G639" s="353" t="s">
        <v>1294</v>
      </c>
      <c r="H639" s="325" t="s">
        <v>186</v>
      </c>
      <c r="I639" s="256" t="s">
        <v>31</v>
      </c>
      <c r="J639" s="325" t="s">
        <v>974</v>
      </c>
      <c r="K639" s="325" t="str">
        <f>IF(E639=0,"",E639)</f>
        <v/>
      </c>
      <c r="L639" s="253" t="s">
        <v>1307</v>
      </c>
    </row>
    <row r="640" spans="1:12" hidden="1" x14ac:dyDescent="0.2">
      <c r="A640" s="325">
        <v>629</v>
      </c>
      <c r="B640">
        <v>6</v>
      </c>
      <c r="C640" t="s">
        <v>974</v>
      </c>
      <c r="E640" s="326">
        <f>'4'!M77</f>
        <v>0</v>
      </c>
      <c r="F640" s="278" t="s">
        <v>192</v>
      </c>
      <c r="G640" s="353" t="s">
        <v>1294</v>
      </c>
      <c r="H640" s="325" t="s">
        <v>186</v>
      </c>
      <c r="I640" s="256" t="s">
        <v>31</v>
      </c>
      <c r="J640" s="325" t="s">
        <v>974</v>
      </c>
      <c r="K640" s="325" t="str">
        <f>IF(E640=0,"",E640)</f>
        <v/>
      </c>
      <c r="L640" s="253" t="s">
        <v>1307</v>
      </c>
    </row>
    <row r="641" spans="1:12" hidden="1" x14ac:dyDescent="0.2">
      <c r="A641" s="325">
        <v>630</v>
      </c>
      <c r="B641">
        <v>6</v>
      </c>
      <c r="C641" t="s">
        <v>974</v>
      </c>
      <c r="E641" s="326">
        <f>'4'!M78</f>
        <v>0</v>
      </c>
      <c r="F641" s="278" t="s">
        <v>193</v>
      </c>
      <c r="G641" s="353" t="s">
        <v>1294</v>
      </c>
      <c r="H641" s="325" t="s">
        <v>186</v>
      </c>
      <c r="I641" s="256" t="s">
        <v>31</v>
      </c>
      <c r="J641" s="325" t="s">
        <v>974</v>
      </c>
      <c r="K641" s="325" t="str">
        <f>IF(E641=0,"",E641)</f>
        <v/>
      </c>
      <c r="L641" s="253" t="s">
        <v>1307</v>
      </c>
    </row>
    <row r="642" spans="1:12" hidden="1" x14ac:dyDescent="0.2">
      <c r="A642" s="325">
        <v>631</v>
      </c>
      <c r="B642">
        <v>6</v>
      </c>
      <c r="C642" t="s">
        <v>974</v>
      </c>
      <c r="F642" s="278" t="s">
        <v>92</v>
      </c>
      <c r="H642" s="325" t="s">
        <v>186</v>
      </c>
      <c r="I642" s="256" t="s">
        <v>1142</v>
      </c>
      <c r="K642" s="325" t="s">
        <v>186</v>
      </c>
    </row>
    <row r="643" spans="1:12" s="325" customFormat="1" hidden="1" x14ac:dyDescent="0.2">
      <c r="A643" s="325">
        <v>632</v>
      </c>
      <c r="B643" s="325">
        <v>6</v>
      </c>
      <c r="C643" s="325" t="s">
        <v>974</v>
      </c>
      <c r="E643" s="326">
        <f>'4'!O69</f>
        <v>0</v>
      </c>
      <c r="F643" s="278" t="s">
        <v>648</v>
      </c>
      <c r="G643" s="353" t="s">
        <v>1294</v>
      </c>
      <c r="H643" s="325" t="s">
        <v>1184</v>
      </c>
      <c r="I643" s="327" t="s">
        <v>31</v>
      </c>
      <c r="J643" s="325" t="s">
        <v>974</v>
      </c>
      <c r="K643" s="325" t="str">
        <f>IF(E643=0,"",E643)</f>
        <v/>
      </c>
      <c r="L643" s="253" t="s">
        <v>1307</v>
      </c>
    </row>
    <row r="644" spans="1:12" s="325" customFormat="1" hidden="1" x14ac:dyDescent="0.2">
      <c r="A644" s="325">
        <v>633</v>
      </c>
      <c r="B644" s="325">
        <v>6</v>
      </c>
      <c r="C644" s="325" t="s">
        <v>974</v>
      </c>
      <c r="E644" s="326">
        <f>'4'!O70</f>
        <v>0</v>
      </c>
      <c r="F644" s="278" t="s">
        <v>187</v>
      </c>
      <c r="G644" s="353" t="s">
        <v>1294</v>
      </c>
      <c r="H644" s="325" t="s">
        <v>1184</v>
      </c>
      <c r="I644" s="327" t="s">
        <v>31</v>
      </c>
      <c r="J644" s="325" t="s">
        <v>974</v>
      </c>
      <c r="K644" s="325" t="str">
        <f>IF(E644=0,"",E644)</f>
        <v/>
      </c>
      <c r="L644" s="253" t="s">
        <v>1307</v>
      </c>
    </row>
    <row r="645" spans="1:12" s="325" customFormat="1" hidden="1" x14ac:dyDescent="0.2">
      <c r="A645" s="325">
        <v>634</v>
      </c>
      <c r="B645" s="325">
        <v>6</v>
      </c>
      <c r="C645" s="325" t="s">
        <v>974</v>
      </c>
      <c r="E645" s="326">
        <f>'4'!O71</f>
        <v>0</v>
      </c>
      <c r="F645" s="278" t="s">
        <v>649</v>
      </c>
      <c r="G645" s="353" t="s">
        <v>1294</v>
      </c>
      <c r="H645" s="325" t="s">
        <v>1184</v>
      </c>
      <c r="I645" s="327" t="s">
        <v>31</v>
      </c>
      <c r="J645" s="325" t="s">
        <v>974</v>
      </c>
      <c r="K645" s="325" t="str">
        <f>IF(E645=0,"",E645)</f>
        <v/>
      </c>
      <c r="L645" s="253" t="s">
        <v>1307</v>
      </c>
    </row>
    <row r="646" spans="1:12" s="325" customFormat="1" hidden="1" x14ac:dyDescent="0.2">
      <c r="A646" s="325">
        <v>635</v>
      </c>
      <c r="B646" s="325">
        <v>6</v>
      </c>
      <c r="C646" s="325" t="s">
        <v>974</v>
      </c>
      <c r="E646" s="326">
        <f>'4'!O72</f>
        <v>0</v>
      </c>
      <c r="F646" s="278" t="s">
        <v>650</v>
      </c>
      <c r="G646" s="353" t="s">
        <v>1294</v>
      </c>
      <c r="H646" s="325" t="s">
        <v>1184</v>
      </c>
      <c r="I646" s="327" t="s">
        <v>31</v>
      </c>
      <c r="J646" s="325" t="s">
        <v>974</v>
      </c>
      <c r="K646" s="325" t="str">
        <f>IF(E646=0,"",E646)</f>
        <v/>
      </c>
      <c r="L646" s="253" t="s">
        <v>1307</v>
      </c>
    </row>
    <row r="647" spans="1:12" s="325" customFormat="1" hidden="1" x14ac:dyDescent="0.2">
      <c r="A647" s="325">
        <v>636</v>
      </c>
      <c r="B647" s="325">
        <v>6</v>
      </c>
      <c r="C647" s="325" t="s">
        <v>974</v>
      </c>
      <c r="E647" s="326">
        <f>'4'!O73</f>
        <v>0</v>
      </c>
      <c r="F647" s="278" t="s">
        <v>188</v>
      </c>
      <c r="G647" s="353" t="s">
        <v>1294</v>
      </c>
      <c r="H647" s="325" t="s">
        <v>1184</v>
      </c>
      <c r="I647" s="327" t="s">
        <v>31</v>
      </c>
      <c r="J647" s="325" t="s">
        <v>974</v>
      </c>
      <c r="K647" s="325" t="str">
        <f>IF(E647=0,"",E647)</f>
        <v/>
      </c>
      <c r="L647" s="253" t="s">
        <v>1307</v>
      </c>
    </row>
    <row r="648" spans="1:12" s="325" customFormat="1" hidden="1" x14ac:dyDescent="0.2">
      <c r="A648" s="325">
        <v>637</v>
      </c>
      <c r="B648" s="325">
        <v>6</v>
      </c>
      <c r="C648" s="325" t="s">
        <v>974</v>
      </c>
      <c r="F648" s="278" t="s">
        <v>189</v>
      </c>
      <c r="H648" s="325" t="s">
        <v>1184</v>
      </c>
      <c r="I648" s="327" t="s">
        <v>1142</v>
      </c>
    </row>
    <row r="649" spans="1:12" s="325" customFormat="1" hidden="1" x14ac:dyDescent="0.2">
      <c r="A649" s="325">
        <v>638</v>
      </c>
      <c r="B649" s="325">
        <v>6</v>
      </c>
      <c r="C649" s="325" t="s">
        <v>974</v>
      </c>
      <c r="F649" s="278" t="s">
        <v>190</v>
      </c>
      <c r="H649" s="325" t="s">
        <v>1184</v>
      </c>
      <c r="I649" s="327" t="s">
        <v>1142</v>
      </c>
    </row>
    <row r="650" spans="1:12" s="325" customFormat="1" hidden="1" x14ac:dyDescent="0.2">
      <c r="A650" s="325">
        <v>639</v>
      </c>
      <c r="B650" s="325">
        <v>6</v>
      </c>
      <c r="C650" s="325" t="s">
        <v>974</v>
      </c>
      <c r="E650" s="326">
        <f>'4'!O74</f>
        <v>0</v>
      </c>
      <c r="F650" s="278" t="s">
        <v>89</v>
      </c>
      <c r="G650" s="353" t="s">
        <v>1294</v>
      </c>
      <c r="H650" s="325" t="s">
        <v>1184</v>
      </c>
      <c r="I650" s="327" t="s">
        <v>31</v>
      </c>
      <c r="J650" s="325" t="s">
        <v>974</v>
      </c>
      <c r="K650" s="325" t="str">
        <f>IF(E650=0,"",E650)</f>
        <v/>
      </c>
      <c r="L650" s="253" t="s">
        <v>1307</v>
      </c>
    </row>
    <row r="651" spans="1:12" s="325" customFormat="1" hidden="1" x14ac:dyDescent="0.2">
      <c r="A651" s="325">
        <v>640</v>
      </c>
      <c r="B651" s="325">
        <v>6</v>
      </c>
      <c r="C651" s="325" t="s">
        <v>974</v>
      </c>
      <c r="E651" s="326">
        <f>'4'!O75</f>
        <v>0</v>
      </c>
      <c r="F651" s="278" t="s">
        <v>90</v>
      </c>
      <c r="G651" s="353" t="s">
        <v>1294</v>
      </c>
      <c r="H651" s="325" t="s">
        <v>1184</v>
      </c>
      <c r="I651" s="327" t="s">
        <v>31</v>
      </c>
      <c r="J651" s="325" t="s">
        <v>974</v>
      </c>
      <c r="K651" s="325" t="str">
        <f>IF(E651=0,"",E651)</f>
        <v/>
      </c>
      <c r="L651" s="253" t="s">
        <v>1307</v>
      </c>
    </row>
    <row r="652" spans="1:12" s="325" customFormat="1" hidden="1" x14ac:dyDescent="0.2">
      <c r="A652" s="325">
        <v>641</v>
      </c>
      <c r="B652" s="325">
        <v>6</v>
      </c>
      <c r="C652" s="325" t="s">
        <v>974</v>
      </c>
      <c r="E652" s="326">
        <f>'4'!O76</f>
        <v>0</v>
      </c>
      <c r="F652" s="278" t="s">
        <v>191</v>
      </c>
      <c r="G652" s="353" t="s">
        <v>1294</v>
      </c>
      <c r="H652" s="325" t="s">
        <v>1184</v>
      </c>
      <c r="I652" s="327" t="s">
        <v>31</v>
      </c>
      <c r="J652" s="325" t="s">
        <v>974</v>
      </c>
      <c r="K652" s="325" t="str">
        <f>IF(E652=0,"",E652)</f>
        <v/>
      </c>
      <c r="L652" s="253" t="s">
        <v>1307</v>
      </c>
    </row>
    <row r="653" spans="1:12" s="325" customFormat="1" hidden="1" x14ac:dyDescent="0.2">
      <c r="A653" s="325">
        <v>642</v>
      </c>
      <c r="B653" s="325">
        <v>6</v>
      </c>
      <c r="C653" s="325" t="s">
        <v>974</v>
      </c>
      <c r="E653" s="326">
        <f>'4'!O77</f>
        <v>0</v>
      </c>
      <c r="F653" s="278" t="s">
        <v>192</v>
      </c>
      <c r="G653" s="353" t="s">
        <v>1294</v>
      </c>
      <c r="H653" s="325" t="s">
        <v>1184</v>
      </c>
      <c r="I653" s="327" t="s">
        <v>31</v>
      </c>
      <c r="J653" s="325" t="s">
        <v>974</v>
      </c>
      <c r="K653" s="325" t="str">
        <f>IF(E653=0,"",E653)</f>
        <v/>
      </c>
      <c r="L653" s="253" t="s">
        <v>1307</v>
      </c>
    </row>
    <row r="654" spans="1:12" s="325" customFormat="1" hidden="1" x14ac:dyDescent="0.2">
      <c r="A654" s="325">
        <v>643</v>
      </c>
      <c r="B654" s="325">
        <v>6</v>
      </c>
      <c r="C654" s="325" t="s">
        <v>974</v>
      </c>
      <c r="E654" s="326">
        <f>'4'!O78</f>
        <v>0</v>
      </c>
      <c r="F654" s="278" t="s">
        <v>193</v>
      </c>
      <c r="G654" s="353" t="s">
        <v>1294</v>
      </c>
      <c r="H654" s="325" t="s">
        <v>1184</v>
      </c>
      <c r="I654" s="327" t="s">
        <v>31</v>
      </c>
      <c r="J654" s="325" t="s">
        <v>974</v>
      </c>
      <c r="K654" s="325" t="str">
        <f>IF(E654=0,"",E654)</f>
        <v/>
      </c>
      <c r="L654" s="253" t="s">
        <v>1307</v>
      </c>
    </row>
    <row r="655" spans="1:12" s="325" customFormat="1" hidden="1" x14ac:dyDescent="0.2">
      <c r="A655" s="325">
        <v>644</v>
      </c>
      <c r="B655" s="325">
        <v>6</v>
      </c>
      <c r="C655" s="325" t="s">
        <v>974</v>
      </c>
      <c r="E655" s="385">
        <f>'4'!G79</f>
        <v>0</v>
      </c>
      <c r="F655" s="278" t="s">
        <v>1372</v>
      </c>
      <c r="G655" s="325" t="s">
        <v>1294</v>
      </c>
      <c r="I655" s="327" t="s">
        <v>1149</v>
      </c>
      <c r="J655" s="325" t="s">
        <v>974</v>
      </c>
    </row>
    <row r="656" spans="1:12" hidden="1" x14ac:dyDescent="0.2">
      <c r="A656" s="325">
        <v>645</v>
      </c>
      <c r="B656">
        <v>6</v>
      </c>
      <c r="C656" t="s">
        <v>974</v>
      </c>
      <c r="F656" s="265" t="s">
        <v>1066</v>
      </c>
      <c r="I656" s="256" t="s">
        <v>1279</v>
      </c>
    </row>
    <row r="657" spans="1:9" hidden="1" x14ac:dyDescent="0.2">
      <c r="A657" s="325">
        <v>646</v>
      </c>
      <c r="B657">
        <v>6</v>
      </c>
      <c r="C657" t="s">
        <v>974</v>
      </c>
      <c r="F657" s="265" t="s">
        <v>1066</v>
      </c>
      <c r="I657" s="327" t="s">
        <v>1279</v>
      </c>
    </row>
    <row r="658" spans="1:9" hidden="1" x14ac:dyDescent="0.2">
      <c r="A658" s="325">
        <v>647</v>
      </c>
      <c r="B658">
        <v>6</v>
      </c>
      <c r="C658" t="s">
        <v>974</v>
      </c>
      <c r="F658" s="265" t="s">
        <v>1066</v>
      </c>
      <c r="I658" s="327" t="s">
        <v>1279</v>
      </c>
    </row>
    <row r="659" spans="1:9" hidden="1" x14ac:dyDescent="0.2">
      <c r="A659" s="325">
        <v>648</v>
      </c>
      <c r="B659">
        <v>6</v>
      </c>
      <c r="C659" t="s">
        <v>974</v>
      </c>
      <c r="F659" s="284" t="s">
        <v>1066</v>
      </c>
      <c r="G659" s="284"/>
      <c r="I659" s="327" t="s">
        <v>1279</v>
      </c>
    </row>
    <row r="660" spans="1:9" hidden="1" x14ac:dyDescent="0.2">
      <c r="A660" s="325">
        <v>649</v>
      </c>
      <c r="B660">
        <v>7</v>
      </c>
      <c r="C660" t="s">
        <v>976</v>
      </c>
      <c r="D660" s="32">
        <v>1</v>
      </c>
      <c r="F660" s="265" t="s">
        <v>285</v>
      </c>
      <c r="I660" s="256" t="s">
        <v>1142</v>
      </c>
    </row>
    <row r="661" spans="1:9" hidden="1" x14ac:dyDescent="0.2">
      <c r="A661" s="325">
        <v>650</v>
      </c>
      <c r="B661">
        <v>7</v>
      </c>
      <c r="C661" t="s">
        <v>976</v>
      </c>
      <c r="D661" s="32">
        <v>2</v>
      </c>
      <c r="F661" s="265" t="s">
        <v>285</v>
      </c>
      <c r="H661" s="325"/>
      <c r="I661" s="327" t="s">
        <v>1142</v>
      </c>
    </row>
    <row r="662" spans="1:9" hidden="1" x14ac:dyDescent="0.2">
      <c r="A662" s="325">
        <v>651</v>
      </c>
      <c r="B662">
        <v>7</v>
      </c>
      <c r="C662" t="s">
        <v>976</v>
      </c>
      <c r="D662" s="32">
        <v>3</v>
      </c>
      <c r="F662" s="265" t="s">
        <v>285</v>
      </c>
      <c r="H662" s="325"/>
      <c r="I662" s="327" t="s">
        <v>1142</v>
      </c>
    </row>
    <row r="663" spans="1:9" hidden="1" x14ac:dyDescent="0.2">
      <c r="A663" s="325">
        <v>652</v>
      </c>
      <c r="B663">
        <v>7</v>
      </c>
      <c r="C663" t="s">
        <v>976</v>
      </c>
      <c r="D663" s="32">
        <v>4</v>
      </c>
      <c r="F663" s="265" t="s">
        <v>285</v>
      </c>
      <c r="H663" s="325"/>
      <c r="I663" s="327" t="s">
        <v>1142</v>
      </c>
    </row>
    <row r="664" spans="1:9" hidden="1" x14ac:dyDescent="0.2">
      <c r="A664" s="325">
        <v>653</v>
      </c>
      <c r="B664">
        <v>7</v>
      </c>
      <c r="C664" t="s">
        <v>976</v>
      </c>
      <c r="D664" s="32">
        <v>5</v>
      </c>
      <c r="F664" s="265" t="s">
        <v>285</v>
      </c>
      <c r="H664" s="325"/>
      <c r="I664" s="327" t="s">
        <v>1142</v>
      </c>
    </row>
    <row r="665" spans="1:9" hidden="1" x14ac:dyDescent="0.2">
      <c r="A665" s="325">
        <v>654</v>
      </c>
      <c r="B665">
        <v>7</v>
      </c>
      <c r="C665" t="s">
        <v>976</v>
      </c>
      <c r="D665" s="32">
        <v>6</v>
      </c>
      <c r="F665" s="265" t="s">
        <v>285</v>
      </c>
      <c r="H665" s="325"/>
      <c r="I665" s="327" t="s">
        <v>1142</v>
      </c>
    </row>
    <row r="666" spans="1:9" hidden="1" x14ac:dyDescent="0.2">
      <c r="A666" s="325">
        <v>655</v>
      </c>
      <c r="B666">
        <v>7</v>
      </c>
      <c r="C666" t="s">
        <v>976</v>
      </c>
      <c r="D666" s="32">
        <v>7</v>
      </c>
      <c r="F666" s="265" t="s">
        <v>285</v>
      </c>
      <c r="H666" s="325"/>
      <c r="I666" s="327" t="s">
        <v>1142</v>
      </c>
    </row>
    <row r="667" spans="1:9" hidden="1" x14ac:dyDescent="0.2">
      <c r="A667" s="325">
        <v>656</v>
      </c>
      <c r="B667">
        <v>7</v>
      </c>
      <c r="C667" t="s">
        <v>976</v>
      </c>
      <c r="D667" s="32">
        <v>8</v>
      </c>
      <c r="F667" s="265" t="s">
        <v>285</v>
      </c>
      <c r="H667" s="325"/>
      <c r="I667" s="327" t="s">
        <v>1142</v>
      </c>
    </row>
    <row r="668" spans="1:9" hidden="1" x14ac:dyDescent="0.2">
      <c r="A668" s="325">
        <v>657</v>
      </c>
      <c r="B668">
        <v>7</v>
      </c>
      <c r="C668" t="s">
        <v>976</v>
      </c>
      <c r="D668" s="32">
        <v>9</v>
      </c>
      <c r="F668" s="265" t="s">
        <v>285</v>
      </c>
      <c r="H668" s="325"/>
      <c r="I668" s="327" t="s">
        <v>1142</v>
      </c>
    </row>
    <row r="669" spans="1:9" hidden="1" x14ac:dyDescent="0.2">
      <c r="A669" s="325">
        <v>658</v>
      </c>
      <c r="B669">
        <v>7</v>
      </c>
      <c r="C669" t="s">
        <v>976</v>
      </c>
      <c r="D669" s="32">
        <v>10</v>
      </c>
      <c r="F669" s="265" t="s">
        <v>285</v>
      </c>
      <c r="H669" s="325"/>
      <c r="I669" s="327" t="s">
        <v>1142</v>
      </c>
    </row>
    <row r="670" spans="1:9" hidden="1" x14ac:dyDescent="0.2">
      <c r="A670" s="325">
        <v>659</v>
      </c>
      <c r="B670">
        <v>7</v>
      </c>
      <c r="C670" t="s">
        <v>976</v>
      </c>
      <c r="D670" s="32">
        <v>11</v>
      </c>
      <c r="F670" s="265" t="s">
        <v>285</v>
      </c>
      <c r="H670" s="325"/>
      <c r="I670" s="327" t="s">
        <v>1142</v>
      </c>
    </row>
    <row r="671" spans="1:9" hidden="1" x14ac:dyDescent="0.2">
      <c r="A671" s="325">
        <v>660</v>
      </c>
      <c r="B671">
        <v>7</v>
      </c>
      <c r="C671" t="s">
        <v>976</v>
      </c>
      <c r="D671" s="32">
        <v>12</v>
      </c>
      <c r="F671" s="265" t="s">
        <v>285</v>
      </c>
      <c r="H671" s="325"/>
      <c r="I671" s="327" t="s">
        <v>1142</v>
      </c>
    </row>
    <row r="672" spans="1:9" hidden="1" x14ac:dyDescent="0.2">
      <c r="A672" s="325">
        <v>661</v>
      </c>
      <c r="B672">
        <v>7</v>
      </c>
      <c r="C672" t="s">
        <v>976</v>
      </c>
      <c r="D672" s="32">
        <v>13</v>
      </c>
      <c r="F672" s="265" t="s">
        <v>285</v>
      </c>
      <c r="H672" s="325"/>
      <c r="I672" s="327" t="s">
        <v>1142</v>
      </c>
    </row>
    <row r="673" spans="1:11" hidden="1" x14ac:dyDescent="0.2">
      <c r="A673" s="325">
        <v>662</v>
      </c>
      <c r="B673">
        <v>7</v>
      </c>
      <c r="C673" t="s">
        <v>976</v>
      </c>
      <c r="D673" s="32">
        <v>14</v>
      </c>
      <c r="F673" s="265" t="s">
        <v>285</v>
      </c>
      <c r="H673" s="325"/>
      <c r="I673" s="327" t="s">
        <v>1142</v>
      </c>
    </row>
    <row r="674" spans="1:11" hidden="1" x14ac:dyDescent="0.2">
      <c r="A674" s="325">
        <v>663</v>
      </c>
      <c r="B674">
        <v>7</v>
      </c>
      <c r="C674" t="s">
        <v>976</v>
      </c>
      <c r="D674" s="32">
        <v>15</v>
      </c>
      <c r="F674" s="265" t="s">
        <v>285</v>
      </c>
      <c r="H674" s="325"/>
      <c r="I674" s="327" t="s">
        <v>1142</v>
      </c>
    </row>
    <row r="675" spans="1:11" hidden="1" x14ac:dyDescent="0.2">
      <c r="A675" s="325">
        <v>664</v>
      </c>
      <c r="B675">
        <v>7</v>
      </c>
      <c r="C675" t="s">
        <v>976</v>
      </c>
      <c r="D675" s="32">
        <v>16</v>
      </c>
      <c r="F675" s="265" t="s">
        <v>285</v>
      </c>
      <c r="H675" s="325"/>
      <c r="I675" s="327" t="s">
        <v>1142</v>
      </c>
    </row>
    <row r="676" spans="1:11" hidden="1" x14ac:dyDescent="0.2">
      <c r="A676" s="325">
        <v>665</v>
      </c>
      <c r="B676">
        <v>7</v>
      </c>
      <c r="C676" t="s">
        <v>976</v>
      </c>
      <c r="D676" s="32">
        <v>17</v>
      </c>
      <c r="F676" s="265" t="s">
        <v>285</v>
      </c>
      <c r="H676" s="325"/>
      <c r="I676" s="327" t="s">
        <v>1142</v>
      </c>
    </row>
    <row r="677" spans="1:11" hidden="1" x14ac:dyDescent="0.2">
      <c r="A677" s="325">
        <v>666</v>
      </c>
      <c r="B677">
        <v>7</v>
      </c>
      <c r="C677" t="s">
        <v>976</v>
      </c>
      <c r="D677" s="32">
        <v>18</v>
      </c>
      <c r="F677" s="265" t="s">
        <v>285</v>
      </c>
      <c r="H677" s="325"/>
      <c r="I677" s="327" t="s">
        <v>1142</v>
      </c>
    </row>
    <row r="678" spans="1:11" x14ac:dyDescent="0.2">
      <c r="A678" s="325">
        <v>667</v>
      </c>
      <c r="B678">
        <v>7</v>
      </c>
      <c r="C678" t="s">
        <v>976</v>
      </c>
      <c r="D678" s="32">
        <v>1</v>
      </c>
      <c r="E678" s="324">
        <f>'6'!D25</f>
        <v>0</v>
      </c>
      <c r="F678" s="265" t="s">
        <v>116</v>
      </c>
      <c r="G678" s="353" t="s">
        <v>1277</v>
      </c>
      <c r="I678" s="327" t="s">
        <v>31</v>
      </c>
      <c r="J678" t="s">
        <v>1146</v>
      </c>
      <c r="K678" s="325" t="str">
        <f t="shared" ref="K678:K741" si="1">IF(E678=0,"",E678)</f>
        <v/>
      </c>
    </row>
    <row r="679" spans="1:11" x14ac:dyDescent="0.2">
      <c r="A679" s="325">
        <v>668</v>
      </c>
      <c r="B679">
        <v>7</v>
      </c>
      <c r="C679" t="s">
        <v>976</v>
      </c>
      <c r="D679" s="32">
        <v>2</v>
      </c>
      <c r="E679" s="324">
        <f>'6'!D26</f>
        <v>0</v>
      </c>
      <c r="F679" s="265" t="s">
        <v>116</v>
      </c>
      <c r="G679" s="353" t="s">
        <v>1277</v>
      </c>
      <c r="I679" s="327" t="s">
        <v>31</v>
      </c>
      <c r="J679" s="325" t="s">
        <v>1146</v>
      </c>
      <c r="K679" s="325" t="str">
        <f t="shared" si="1"/>
        <v/>
      </c>
    </row>
    <row r="680" spans="1:11" x14ac:dyDescent="0.2">
      <c r="A680" s="325">
        <v>669</v>
      </c>
      <c r="B680">
        <v>7</v>
      </c>
      <c r="C680" t="s">
        <v>976</v>
      </c>
      <c r="D680" s="32">
        <v>3</v>
      </c>
      <c r="E680" s="324">
        <f>'6'!D27</f>
        <v>0</v>
      </c>
      <c r="F680" s="265" t="s">
        <v>116</v>
      </c>
      <c r="G680" s="353" t="s">
        <v>1277</v>
      </c>
      <c r="I680" s="327" t="s">
        <v>31</v>
      </c>
      <c r="J680" s="325" t="s">
        <v>1146</v>
      </c>
      <c r="K680" s="325" t="str">
        <f t="shared" si="1"/>
        <v/>
      </c>
    </row>
    <row r="681" spans="1:11" x14ac:dyDescent="0.2">
      <c r="A681" s="325">
        <v>670</v>
      </c>
      <c r="B681">
        <v>7</v>
      </c>
      <c r="C681" t="s">
        <v>976</v>
      </c>
      <c r="D681" s="32">
        <v>4</v>
      </c>
      <c r="E681" s="324">
        <f>'6'!D28</f>
        <v>0</v>
      </c>
      <c r="F681" s="265" t="s">
        <v>116</v>
      </c>
      <c r="G681" s="353" t="s">
        <v>1277</v>
      </c>
      <c r="I681" s="327" t="s">
        <v>31</v>
      </c>
      <c r="J681" s="325" t="s">
        <v>1146</v>
      </c>
      <c r="K681" s="325" t="str">
        <f t="shared" si="1"/>
        <v/>
      </c>
    </row>
    <row r="682" spans="1:11" x14ac:dyDescent="0.2">
      <c r="A682" s="325">
        <v>671</v>
      </c>
      <c r="B682">
        <v>7</v>
      </c>
      <c r="C682" t="s">
        <v>976</v>
      </c>
      <c r="D682" s="32">
        <v>5</v>
      </c>
      <c r="E682" s="324">
        <f>'6'!D29</f>
        <v>0</v>
      </c>
      <c r="F682" s="265" t="s">
        <v>116</v>
      </c>
      <c r="G682" s="353" t="s">
        <v>1277</v>
      </c>
      <c r="I682" s="327" t="s">
        <v>31</v>
      </c>
      <c r="J682" s="325" t="s">
        <v>1146</v>
      </c>
      <c r="K682" s="325" t="str">
        <f t="shared" si="1"/>
        <v/>
      </c>
    </row>
    <row r="683" spans="1:11" x14ac:dyDescent="0.2">
      <c r="A683" s="325">
        <v>672</v>
      </c>
      <c r="B683">
        <v>7</v>
      </c>
      <c r="C683" t="s">
        <v>976</v>
      </c>
      <c r="D683" s="32">
        <v>6</v>
      </c>
      <c r="E683" s="324">
        <f>'6'!D30</f>
        <v>0</v>
      </c>
      <c r="F683" s="265" t="s">
        <v>116</v>
      </c>
      <c r="G683" s="353" t="s">
        <v>1277</v>
      </c>
      <c r="I683" s="327" t="s">
        <v>31</v>
      </c>
      <c r="J683" s="325" t="s">
        <v>1146</v>
      </c>
      <c r="K683" s="325" t="str">
        <f t="shared" si="1"/>
        <v/>
      </c>
    </row>
    <row r="684" spans="1:11" x14ac:dyDescent="0.2">
      <c r="A684" s="325">
        <v>673</v>
      </c>
      <c r="B684">
        <v>7</v>
      </c>
      <c r="C684" t="s">
        <v>976</v>
      </c>
      <c r="D684" s="32">
        <v>7</v>
      </c>
      <c r="E684" s="324">
        <f>'6'!D31</f>
        <v>0</v>
      </c>
      <c r="F684" s="265" t="s">
        <v>116</v>
      </c>
      <c r="G684" s="353" t="s">
        <v>1277</v>
      </c>
      <c r="I684" s="327" t="s">
        <v>31</v>
      </c>
      <c r="J684" s="325" t="s">
        <v>1146</v>
      </c>
      <c r="K684" s="325" t="str">
        <f t="shared" si="1"/>
        <v/>
      </c>
    </row>
    <row r="685" spans="1:11" x14ac:dyDescent="0.2">
      <c r="A685" s="325">
        <v>674</v>
      </c>
      <c r="B685">
        <v>7</v>
      </c>
      <c r="C685" t="s">
        <v>976</v>
      </c>
      <c r="D685" s="32">
        <v>8</v>
      </c>
      <c r="E685" s="324">
        <f>'6'!D32</f>
        <v>0</v>
      </c>
      <c r="F685" s="265" t="s">
        <v>116</v>
      </c>
      <c r="G685" s="353" t="s">
        <v>1277</v>
      </c>
      <c r="I685" s="327" t="s">
        <v>31</v>
      </c>
      <c r="J685" s="325" t="s">
        <v>1146</v>
      </c>
      <c r="K685" s="325" t="str">
        <f t="shared" si="1"/>
        <v/>
      </c>
    </row>
    <row r="686" spans="1:11" x14ac:dyDescent="0.2">
      <c r="A686" s="325">
        <v>675</v>
      </c>
      <c r="B686">
        <v>7</v>
      </c>
      <c r="C686" t="s">
        <v>976</v>
      </c>
      <c r="D686" s="32">
        <v>9</v>
      </c>
      <c r="E686" s="324">
        <f>'6'!D33</f>
        <v>0</v>
      </c>
      <c r="F686" s="265" t="s">
        <v>116</v>
      </c>
      <c r="G686" s="353" t="s">
        <v>1277</v>
      </c>
      <c r="I686" s="327" t="s">
        <v>31</v>
      </c>
      <c r="J686" s="325" t="s">
        <v>1146</v>
      </c>
      <c r="K686" s="325" t="str">
        <f t="shared" si="1"/>
        <v/>
      </c>
    </row>
    <row r="687" spans="1:11" x14ac:dyDescent="0.2">
      <c r="A687" s="325">
        <v>676</v>
      </c>
      <c r="B687">
        <v>7</v>
      </c>
      <c r="C687" t="s">
        <v>976</v>
      </c>
      <c r="D687" s="32">
        <v>10</v>
      </c>
      <c r="E687" s="324">
        <f>'6'!D34</f>
        <v>0</v>
      </c>
      <c r="F687" s="265" t="s">
        <v>116</v>
      </c>
      <c r="G687" s="353" t="s">
        <v>1277</v>
      </c>
      <c r="I687" s="327" t="s">
        <v>31</v>
      </c>
      <c r="J687" s="325" t="s">
        <v>1146</v>
      </c>
      <c r="K687" s="325" t="str">
        <f t="shared" si="1"/>
        <v/>
      </c>
    </row>
    <row r="688" spans="1:11" hidden="1" x14ac:dyDescent="0.2">
      <c r="A688" s="325">
        <v>677</v>
      </c>
      <c r="B688">
        <v>7</v>
      </c>
      <c r="C688" t="s">
        <v>976</v>
      </c>
      <c r="D688" s="32">
        <v>11</v>
      </c>
      <c r="E688" s="324">
        <f>'6'!D35</f>
        <v>0</v>
      </c>
      <c r="F688" s="265" t="s">
        <v>116</v>
      </c>
      <c r="G688" s="353" t="s">
        <v>1277</v>
      </c>
      <c r="I688" s="327" t="s">
        <v>1142</v>
      </c>
      <c r="J688" s="325" t="s">
        <v>1146</v>
      </c>
      <c r="K688" s="325" t="str">
        <f t="shared" si="1"/>
        <v/>
      </c>
    </row>
    <row r="689" spans="1:11" hidden="1" x14ac:dyDescent="0.2">
      <c r="A689" s="325">
        <v>678</v>
      </c>
      <c r="B689">
        <v>7</v>
      </c>
      <c r="C689" t="s">
        <v>976</v>
      </c>
      <c r="D689" s="32">
        <v>12</v>
      </c>
      <c r="E689" s="324">
        <f>'6'!D36</f>
        <v>0</v>
      </c>
      <c r="F689" s="265" t="s">
        <v>116</v>
      </c>
      <c r="G689" s="353" t="s">
        <v>1277</v>
      </c>
      <c r="I689" s="327" t="s">
        <v>1142</v>
      </c>
      <c r="J689" s="325" t="s">
        <v>1146</v>
      </c>
      <c r="K689" s="325" t="str">
        <f t="shared" si="1"/>
        <v/>
      </c>
    </row>
    <row r="690" spans="1:11" hidden="1" x14ac:dyDescent="0.2">
      <c r="A690" s="325">
        <v>679</v>
      </c>
      <c r="B690">
        <v>7</v>
      </c>
      <c r="C690" t="s">
        <v>976</v>
      </c>
      <c r="D690" s="32">
        <v>13</v>
      </c>
      <c r="E690" s="324">
        <f>'6'!D37</f>
        <v>0</v>
      </c>
      <c r="F690" s="265" t="s">
        <v>116</v>
      </c>
      <c r="G690" s="353" t="s">
        <v>1277</v>
      </c>
      <c r="I690" s="327" t="s">
        <v>1142</v>
      </c>
      <c r="J690" s="325" t="s">
        <v>1146</v>
      </c>
      <c r="K690" s="325" t="str">
        <f t="shared" si="1"/>
        <v/>
      </c>
    </row>
    <row r="691" spans="1:11" hidden="1" x14ac:dyDescent="0.2">
      <c r="A691" s="325">
        <v>680</v>
      </c>
      <c r="B691">
        <v>7</v>
      </c>
      <c r="C691" t="s">
        <v>976</v>
      </c>
      <c r="D691" s="32">
        <v>14</v>
      </c>
      <c r="E691" s="324">
        <f>'6'!D38</f>
        <v>0</v>
      </c>
      <c r="F691" s="265" t="s">
        <v>116</v>
      </c>
      <c r="G691" s="353" t="s">
        <v>1277</v>
      </c>
      <c r="I691" s="327" t="s">
        <v>1142</v>
      </c>
      <c r="J691" s="325" t="s">
        <v>1146</v>
      </c>
      <c r="K691" s="325" t="str">
        <f t="shared" si="1"/>
        <v/>
      </c>
    </row>
    <row r="692" spans="1:11" hidden="1" x14ac:dyDescent="0.2">
      <c r="A692" s="325">
        <v>681</v>
      </c>
      <c r="B692">
        <v>7</v>
      </c>
      <c r="C692" t="s">
        <v>976</v>
      </c>
      <c r="D692" s="32">
        <v>15</v>
      </c>
      <c r="E692" s="324">
        <f>'6'!D39</f>
        <v>0</v>
      </c>
      <c r="F692" s="265" t="s">
        <v>116</v>
      </c>
      <c r="G692" s="353" t="s">
        <v>1277</v>
      </c>
      <c r="I692" s="327" t="s">
        <v>1142</v>
      </c>
      <c r="J692" s="325" t="s">
        <v>1146</v>
      </c>
      <c r="K692" s="325" t="str">
        <f t="shared" si="1"/>
        <v/>
      </c>
    </row>
    <row r="693" spans="1:11" hidden="1" x14ac:dyDescent="0.2">
      <c r="A693" s="325">
        <v>682</v>
      </c>
      <c r="B693">
        <v>7</v>
      </c>
      <c r="C693" t="s">
        <v>976</v>
      </c>
      <c r="D693" s="32">
        <v>16</v>
      </c>
      <c r="E693" s="324">
        <f>'6'!D40</f>
        <v>0</v>
      </c>
      <c r="F693" s="265" t="s">
        <v>116</v>
      </c>
      <c r="G693" s="353" t="s">
        <v>1277</v>
      </c>
      <c r="I693" s="327" t="s">
        <v>1142</v>
      </c>
      <c r="J693" s="325" t="s">
        <v>1146</v>
      </c>
      <c r="K693" s="325" t="str">
        <f t="shared" si="1"/>
        <v/>
      </c>
    </row>
    <row r="694" spans="1:11" hidden="1" x14ac:dyDescent="0.2">
      <c r="A694" s="325">
        <v>683</v>
      </c>
      <c r="B694">
        <v>7</v>
      </c>
      <c r="C694" t="s">
        <v>976</v>
      </c>
      <c r="D694" s="32">
        <v>17</v>
      </c>
      <c r="E694" s="324">
        <f>'6'!D41</f>
        <v>0</v>
      </c>
      <c r="F694" s="265" t="s">
        <v>116</v>
      </c>
      <c r="G694" s="353" t="s">
        <v>1277</v>
      </c>
      <c r="I694" s="327" t="s">
        <v>1142</v>
      </c>
      <c r="J694" s="325" t="s">
        <v>1146</v>
      </c>
      <c r="K694" s="325" t="str">
        <f t="shared" si="1"/>
        <v/>
      </c>
    </row>
    <row r="695" spans="1:11" hidden="1" x14ac:dyDescent="0.2">
      <c r="A695" s="325">
        <v>684</v>
      </c>
      <c r="B695">
        <v>7</v>
      </c>
      <c r="C695" t="s">
        <v>976</v>
      </c>
      <c r="D695" s="32">
        <v>18</v>
      </c>
      <c r="E695" s="324">
        <f>'6'!D42</f>
        <v>0</v>
      </c>
      <c r="F695" s="265" t="s">
        <v>116</v>
      </c>
      <c r="G695" s="353" t="s">
        <v>1277</v>
      </c>
      <c r="I695" s="327" t="s">
        <v>1142</v>
      </c>
      <c r="J695" s="325" t="s">
        <v>1146</v>
      </c>
      <c r="K695" s="325" t="str">
        <f t="shared" si="1"/>
        <v/>
      </c>
    </row>
    <row r="696" spans="1:11" x14ac:dyDescent="0.2">
      <c r="A696" s="325">
        <v>685</v>
      </c>
      <c r="B696">
        <v>7</v>
      </c>
      <c r="C696" t="s">
        <v>976</v>
      </c>
      <c r="D696" s="32">
        <v>1</v>
      </c>
      <c r="E696" s="324">
        <f>'6'!E25</f>
        <v>0</v>
      </c>
      <c r="F696" s="265" t="s">
        <v>1186</v>
      </c>
      <c r="G696" s="353" t="s">
        <v>1277</v>
      </c>
      <c r="H696" s="318" t="s">
        <v>1275</v>
      </c>
      <c r="I696" s="318" t="s">
        <v>31</v>
      </c>
      <c r="J696" s="325" t="s">
        <v>1146</v>
      </c>
      <c r="K696" s="325" t="str">
        <f t="shared" si="1"/>
        <v/>
      </c>
    </row>
    <row r="697" spans="1:11" x14ac:dyDescent="0.2">
      <c r="A697" s="325">
        <v>686</v>
      </c>
      <c r="B697">
        <v>7</v>
      </c>
      <c r="C697" t="s">
        <v>976</v>
      </c>
      <c r="D697" s="32">
        <v>2</v>
      </c>
      <c r="E697" s="324">
        <f>'6'!E26</f>
        <v>0</v>
      </c>
      <c r="F697" s="265" t="s">
        <v>1186</v>
      </c>
      <c r="G697" s="353" t="s">
        <v>1277</v>
      </c>
      <c r="H697" s="318" t="s">
        <v>1275</v>
      </c>
      <c r="I697" s="318" t="s">
        <v>31</v>
      </c>
      <c r="J697" s="325" t="s">
        <v>1146</v>
      </c>
      <c r="K697" s="325" t="str">
        <f t="shared" si="1"/>
        <v/>
      </c>
    </row>
    <row r="698" spans="1:11" x14ac:dyDescent="0.2">
      <c r="A698" s="325">
        <v>687</v>
      </c>
      <c r="B698">
        <v>7</v>
      </c>
      <c r="C698" t="s">
        <v>976</v>
      </c>
      <c r="D698" s="32">
        <v>3</v>
      </c>
      <c r="E698" s="324">
        <f>'6'!E27</f>
        <v>0</v>
      </c>
      <c r="F698" s="265" t="s">
        <v>1186</v>
      </c>
      <c r="G698" s="353" t="s">
        <v>1277</v>
      </c>
      <c r="H698" s="318" t="s">
        <v>1275</v>
      </c>
      <c r="I698" s="318" t="s">
        <v>31</v>
      </c>
      <c r="J698" s="325" t="s">
        <v>1146</v>
      </c>
      <c r="K698" s="325" t="str">
        <f t="shared" si="1"/>
        <v/>
      </c>
    </row>
    <row r="699" spans="1:11" x14ac:dyDescent="0.2">
      <c r="A699" s="325">
        <v>688</v>
      </c>
      <c r="B699">
        <v>7</v>
      </c>
      <c r="C699" t="s">
        <v>976</v>
      </c>
      <c r="D699" s="32">
        <v>4</v>
      </c>
      <c r="E699" s="324">
        <f>'6'!E28</f>
        <v>0</v>
      </c>
      <c r="F699" s="265" t="s">
        <v>1186</v>
      </c>
      <c r="G699" s="353" t="s">
        <v>1277</v>
      </c>
      <c r="H699" s="318" t="s">
        <v>1275</v>
      </c>
      <c r="I699" s="318" t="s">
        <v>31</v>
      </c>
      <c r="J699" s="325" t="s">
        <v>1146</v>
      </c>
      <c r="K699" s="325" t="str">
        <f t="shared" si="1"/>
        <v/>
      </c>
    </row>
    <row r="700" spans="1:11" x14ac:dyDescent="0.2">
      <c r="A700" s="325">
        <v>689</v>
      </c>
      <c r="B700">
        <v>7</v>
      </c>
      <c r="C700" t="s">
        <v>976</v>
      </c>
      <c r="D700" s="32">
        <v>5</v>
      </c>
      <c r="E700" s="324">
        <f>'6'!E29</f>
        <v>0</v>
      </c>
      <c r="F700" s="265" t="s">
        <v>1186</v>
      </c>
      <c r="G700" s="353" t="s">
        <v>1277</v>
      </c>
      <c r="H700" s="318" t="s">
        <v>1275</v>
      </c>
      <c r="I700" s="318" t="s">
        <v>31</v>
      </c>
      <c r="J700" s="325" t="s">
        <v>1146</v>
      </c>
      <c r="K700" s="325" t="str">
        <f t="shared" si="1"/>
        <v/>
      </c>
    </row>
    <row r="701" spans="1:11" x14ac:dyDescent="0.2">
      <c r="A701" s="325">
        <v>690</v>
      </c>
      <c r="B701">
        <v>7</v>
      </c>
      <c r="C701" t="s">
        <v>976</v>
      </c>
      <c r="D701" s="32">
        <v>6</v>
      </c>
      <c r="E701" s="324">
        <f>'6'!E30</f>
        <v>0</v>
      </c>
      <c r="F701" s="265" t="s">
        <v>1186</v>
      </c>
      <c r="G701" s="353" t="s">
        <v>1277</v>
      </c>
      <c r="H701" s="318" t="s">
        <v>1275</v>
      </c>
      <c r="I701" s="318" t="s">
        <v>31</v>
      </c>
      <c r="J701" s="325" t="s">
        <v>1146</v>
      </c>
      <c r="K701" s="325" t="str">
        <f t="shared" si="1"/>
        <v/>
      </c>
    </row>
    <row r="702" spans="1:11" x14ac:dyDescent="0.2">
      <c r="A702" s="325">
        <v>691</v>
      </c>
      <c r="B702">
        <v>7</v>
      </c>
      <c r="C702" t="s">
        <v>976</v>
      </c>
      <c r="D702" s="32">
        <v>7</v>
      </c>
      <c r="E702" s="324">
        <f>'6'!E31</f>
        <v>0</v>
      </c>
      <c r="F702" s="265" t="s">
        <v>1186</v>
      </c>
      <c r="G702" s="353" t="s">
        <v>1277</v>
      </c>
      <c r="H702" s="318" t="s">
        <v>1275</v>
      </c>
      <c r="I702" s="318" t="s">
        <v>31</v>
      </c>
      <c r="J702" s="325" t="s">
        <v>1146</v>
      </c>
      <c r="K702" s="325" t="str">
        <f t="shared" si="1"/>
        <v/>
      </c>
    </row>
    <row r="703" spans="1:11" x14ac:dyDescent="0.2">
      <c r="A703" s="325">
        <v>692</v>
      </c>
      <c r="B703">
        <v>7</v>
      </c>
      <c r="C703" t="s">
        <v>976</v>
      </c>
      <c r="D703" s="32">
        <v>8</v>
      </c>
      <c r="E703" s="324">
        <f>'6'!E32</f>
        <v>0</v>
      </c>
      <c r="F703" s="265" t="s">
        <v>1186</v>
      </c>
      <c r="G703" s="353" t="s">
        <v>1277</v>
      </c>
      <c r="H703" s="318" t="s">
        <v>1275</v>
      </c>
      <c r="I703" s="318" t="s">
        <v>31</v>
      </c>
      <c r="J703" s="325" t="s">
        <v>1146</v>
      </c>
      <c r="K703" s="325" t="str">
        <f t="shared" si="1"/>
        <v/>
      </c>
    </row>
    <row r="704" spans="1:11" x14ac:dyDescent="0.2">
      <c r="A704" s="325">
        <v>693</v>
      </c>
      <c r="B704">
        <v>7</v>
      </c>
      <c r="C704" t="s">
        <v>976</v>
      </c>
      <c r="D704" s="32">
        <v>9</v>
      </c>
      <c r="E704" s="324">
        <f>'6'!E33</f>
        <v>0</v>
      </c>
      <c r="F704" s="265" t="s">
        <v>1186</v>
      </c>
      <c r="G704" s="353" t="s">
        <v>1277</v>
      </c>
      <c r="H704" s="318" t="s">
        <v>1275</v>
      </c>
      <c r="I704" s="318" t="s">
        <v>31</v>
      </c>
      <c r="J704" s="325" t="s">
        <v>1146</v>
      </c>
      <c r="K704" s="325" t="str">
        <f t="shared" si="1"/>
        <v/>
      </c>
    </row>
    <row r="705" spans="1:12" x14ac:dyDescent="0.2">
      <c r="A705" s="325">
        <v>694</v>
      </c>
      <c r="B705">
        <v>7</v>
      </c>
      <c r="C705" t="s">
        <v>976</v>
      </c>
      <c r="D705" s="32">
        <v>10</v>
      </c>
      <c r="E705" s="324">
        <f>'6'!E34</f>
        <v>0</v>
      </c>
      <c r="F705" s="265" t="s">
        <v>1186</v>
      </c>
      <c r="G705" s="353" t="s">
        <v>1277</v>
      </c>
      <c r="H705" s="318" t="s">
        <v>1275</v>
      </c>
      <c r="I705" s="318" t="s">
        <v>31</v>
      </c>
      <c r="J705" s="325" t="s">
        <v>1146</v>
      </c>
      <c r="K705" s="325" t="str">
        <f t="shared" si="1"/>
        <v/>
      </c>
    </row>
    <row r="706" spans="1:12" hidden="1" x14ac:dyDescent="0.2">
      <c r="A706" s="325">
        <v>695</v>
      </c>
      <c r="B706">
        <v>7</v>
      </c>
      <c r="C706" t="s">
        <v>976</v>
      </c>
      <c r="D706" s="32">
        <v>11</v>
      </c>
      <c r="E706" s="324">
        <f>'6'!E35</f>
        <v>0</v>
      </c>
      <c r="F706" s="265" t="s">
        <v>1186</v>
      </c>
      <c r="G706" s="353" t="s">
        <v>1277</v>
      </c>
      <c r="H706" s="318" t="s">
        <v>1275</v>
      </c>
      <c r="I706" s="327" t="s">
        <v>1142</v>
      </c>
      <c r="J706" s="325" t="s">
        <v>1146</v>
      </c>
      <c r="K706" s="325" t="str">
        <f t="shared" si="1"/>
        <v/>
      </c>
    </row>
    <row r="707" spans="1:12" hidden="1" x14ac:dyDescent="0.2">
      <c r="A707" s="325">
        <v>696</v>
      </c>
      <c r="B707">
        <v>7</v>
      </c>
      <c r="C707" t="s">
        <v>976</v>
      </c>
      <c r="D707" s="32">
        <v>12</v>
      </c>
      <c r="E707" s="324">
        <f>'6'!E36</f>
        <v>0</v>
      </c>
      <c r="F707" s="265" t="s">
        <v>1186</v>
      </c>
      <c r="G707" s="353" t="s">
        <v>1277</v>
      </c>
      <c r="H707" s="318" t="s">
        <v>1275</v>
      </c>
      <c r="I707" s="327" t="s">
        <v>1142</v>
      </c>
      <c r="J707" s="325" t="s">
        <v>1146</v>
      </c>
      <c r="K707" s="325" t="str">
        <f t="shared" si="1"/>
        <v/>
      </c>
    </row>
    <row r="708" spans="1:12" hidden="1" x14ac:dyDescent="0.2">
      <c r="A708" s="325">
        <v>697</v>
      </c>
      <c r="B708">
        <v>7</v>
      </c>
      <c r="C708" t="s">
        <v>976</v>
      </c>
      <c r="D708" s="32">
        <v>13</v>
      </c>
      <c r="E708" s="324">
        <f>'6'!E37</f>
        <v>0</v>
      </c>
      <c r="F708" s="265" t="s">
        <v>1186</v>
      </c>
      <c r="G708" s="353" t="s">
        <v>1277</v>
      </c>
      <c r="H708" s="318" t="s">
        <v>1275</v>
      </c>
      <c r="I708" s="327" t="s">
        <v>1142</v>
      </c>
      <c r="J708" s="325" t="s">
        <v>1146</v>
      </c>
      <c r="K708" s="325" t="str">
        <f t="shared" si="1"/>
        <v/>
      </c>
    </row>
    <row r="709" spans="1:12" hidden="1" x14ac:dyDescent="0.2">
      <c r="A709" s="325">
        <v>698</v>
      </c>
      <c r="B709">
        <v>7</v>
      </c>
      <c r="C709" t="s">
        <v>976</v>
      </c>
      <c r="D709" s="32">
        <v>14</v>
      </c>
      <c r="E709" s="324">
        <f>'6'!E38</f>
        <v>0</v>
      </c>
      <c r="F709" s="265" t="s">
        <v>1186</v>
      </c>
      <c r="G709" s="353" t="s">
        <v>1277</v>
      </c>
      <c r="H709" s="318" t="s">
        <v>1275</v>
      </c>
      <c r="I709" s="327" t="s">
        <v>1142</v>
      </c>
      <c r="J709" s="325" t="s">
        <v>1146</v>
      </c>
      <c r="K709" s="325" t="str">
        <f t="shared" si="1"/>
        <v/>
      </c>
    </row>
    <row r="710" spans="1:12" hidden="1" x14ac:dyDescent="0.2">
      <c r="A710" s="325">
        <v>699</v>
      </c>
      <c r="B710">
        <v>7</v>
      </c>
      <c r="C710" t="s">
        <v>976</v>
      </c>
      <c r="D710" s="32">
        <v>15</v>
      </c>
      <c r="E710" s="324">
        <f>'6'!E39</f>
        <v>0</v>
      </c>
      <c r="F710" s="265" t="s">
        <v>1186</v>
      </c>
      <c r="G710" s="353" t="s">
        <v>1277</v>
      </c>
      <c r="H710" s="318" t="s">
        <v>1275</v>
      </c>
      <c r="I710" s="327" t="s">
        <v>1142</v>
      </c>
      <c r="J710" s="325" t="s">
        <v>1146</v>
      </c>
      <c r="K710" s="325" t="str">
        <f t="shared" si="1"/>
        <v/>
      </c>
    </row>
    <row r="711" spans="1:12" hidden="1" x14ac:dyDescent="0.2">
      <c r="A711" s="325">
        <v>700</v>
      </c>
      <c r="B711">
        <v>7</v>
      </c>
      <c r="C711" t="s">
        <v>976</v>
      </c>
      <c r="D711" s="32">
        <v>16</v>
      </c>
      <c r="E711" s="324">
        <f>'6'!E40</f>
        <v>0</v>
      </c>
      <c r="F711" s="265" t="s">
        <v>1186</v>
      </c>
      <c r="G711" s="353" t="s">
        <v>1277</v>
      </c>
      <c r="H711" s="318" t="s">
        <v>1275</v>
      </c>
      <c r="I711" s="327" t="s">
        <v>1142</v>
      </c>
      <c r="J711" s="325" t="s">
        <v>1146</v>
      </c>
      <c r="K711" s="325" t="str">
        <f t="shared" si="1"/>
        <v/>
      </c>
    </row>
    <row r="712" spans="1:12" hidden="1" x14ac:dyDescent="0.2">
      <c r="A712" s="325">
        <v>701</v>
      </c>
      <c r="B712">
        <v>7</v>
      </c>
      <c r="C712" t="s">
        <v>976</v>
      </c>
      <c r="D712" s="32">
        <v>17</v>
      </c>
      <c r="E712" s="324">
        <f>'6'!E41</f>
        <v>0</v>
      </c>
      <c r="F712" s="265" t="s">
        <v>1186</v>
      </c>
      <c r="G712" s="353" t="s">
        <v>1277</v>
      </c>
      <c r="H712" s="318" t="s">
        <v>1275</v>
      </c>
      <c r="I712" s="327" t="s">
        <v>1142</v>
      </c>
      <c r="J712" s="325" t="s">
        <v>1146</v>
      </c>
      <c r="K712" s="325" t="str">
        <f t="shared" si="1"/>
        <v/>
      </c>
    </row>
    <row r="713" spans="1:12" hidden="1" x14ac:dyDescent="0.2">
      <c r="A713" s="325">
        <v>702</v>
      </c>
      <c r="B713">
        <v>7</v>
      </c>
      <c r="C713" t="s">
        <v>976</v>
      </c>
      <c r="D713" s="32">
        <v>18</v>
      </c>
      <c r="E713" s="324">
        <f>'6'!E42</f>
        <v>0</v>
      </c>
      <c r="F713" s="265" t="s">
        <v>1186</v>
      </c>
      <c r="G713" s="353" t="s">
        <v>1277</v>
      </c>
      <c r="H713" s="318" t="s">
        <v>1275</v>
      </c>
      <c r="I713" s="327" t="s">
        <v>1142</v>
      </c>
      <c r="J713" s="325" t="s">
        <v>1146</v>
      </c>
      <c r="K713" s="325" t="str">
        <f t="shared" si="1"/>
        <v/>
      </c>
    </row>
    <row r="714" spans="1:12" x14ac:dyDescent="0.2">
      <c r="A714" s="325">
        <v>703</v>
      </c>
      <c r="B714">
        <v>7</v>
      </c>
      <c r="C714" t="s">
        <v>976</v>
      </c>
      <c r="D714" s="32">
        <v>1</v>
      </c>
      <c r="E714">
        <f>'6'!F25</f>
        <v>0</v>
      </c>
      <c r="F714" s="265" t="s">
        <v>1185</v>
      </c>
      <c r="G714" s="353" t="s">
        <v>1294</v>
      </c>
      <c r="H714" s="318" t="s">
        <v>1275</v>
      </c>
      <c r="I714" s="318" t="s">
        <v>31</v>
      </c>
      <c r="J714" s="325" t="s">
        <v>1146</v>
      </c>
      <c r="K714" s="325" t="str">
        <f t="shared" si="1"/>
        <v/>
      </c>
      <c r="L714" t="s">
        <v>1307</v>
      </c>
    </row>
    <row r="715" spans="1:12" x14ac:dyDescent="0.2">
      <c r="A715" s="325">
        <v>704</v>
      </c>
      <c r="B715">
        <v>7</v>
      </c>
      <c r="C715" t="s">
        <v>976</v>
      </c>
      <c r="D715" s="32">
        <v>2</v>
      </c>
      <c r="E715" s="325">
        <f>'6'!F26</f>
        <v>0</v>
      </c>
      <c r="F715" s="265" t="s">
        <v>1185</v>
      </c>
      <c r="G715" s="353" t="s">
        <v>1294</v>
      </c>
      <c r="H715" s="318" t="s">
        <v>1275</v>
      </c>
      <c r="I715" s="318" t="s">
        <v>31</v>
      </c>
      <c r="J715" s="325" t="s">
        <v>1146</v>
      </c>
      <c r="K715" s="325" t="str">
        <f t="shared" si="1"/>
        <v/>
      </c>
      <c r="L715" s="325" t="s">
        <v>1307</v>
      </c>
    </row>
    <row r="716" spans="1:12" x14ac:dyDescent="0.2">
      <c r="A716" s="325">
        <v>705</v>
      </c>
      <c r="B716">
        <v>7</v>
      </c>
      <c r="C716" t="s">
        <v>976</v>
      </c>
      <c r="D716" s="32">
        <v>3</v>
      </c>
      <c r="E716" s="325">
        <f>'6'!F27</f>
        <v>0</v>
      </c>
      <c r="F716" s="265" t="s">
        <v>1185</v>
      </c>
      <c r="G716" s="353" t="s">
        <v>1294</v>
      </c>
      <c r="H716" s="318" t="s">
        <v>1275</v>
      </c>
      <c r="I716" s="318" t="s">
        <v>31</v>
      </c>
      <c r="J716" s="325" t="s">
        <v>1146</v>
      </c>
      <c r="K716" s="325" t="str">
        <f t="shared" si="1"/>
        <v/>
      </c>
      <c r="L716" s="325" t="s">
        <v>1307</v>
      </c>
    </row>
    <row r="717" spans="1:12" x14ac:dyDescent="0.2">
      <c r="A717" s="325">
        <v>706</v>
      </c>
      <c r="B717">
        <v>7</v>
      </c>
      <c r="C717" t="s">
        <v>976</v>
      </c>
      <c r="D717" s="32">
        <v>4</v>
      </c>
      <c r="E717" s="325">
        <f>'6'!F28</f>
        <v>0</v>
      </c>
      <c r="F717" s="265" t="s">
        <v>1185</v>
      </c>
      <c r="G717" s="353" t="s">
        <v>1294</v>
      </c>
      <c r="H717" s="318" t="s">
        <v>1275</v>
      </c>
      <c r="I717" s="318" t="s">
        <v>31</v>
      </c>
      <c r="J717" s="325" t="s">
        <v>1146</v>
      </c>
      <c r="K717" s="325" t="str">
        <f t="shared" si="1"/>
        <v/>
      </c>
      <c r="L717" s="325" t="s">
        <v>1307</v>
      </c>
    </row>
    <row r="718" spans="1:12" x14ac:dyDescent="0.2">
      <c r="A718" s="325">
        <v>707</v>
      </c>
      <c r="B718">
        <v>7</v>
      </c>
      <c r="C718" t="s">
        <v>976</v>
      </c>
      <c r="D718" s="32">
        <v>5</v>
      </c>
      <c r="E718" s="325">
        <f>'6'!F29</f>
        <v>0</v>
      </c>
      <c r="F718" s="265" t="s">
        <v>1185</v>
      </c>
      <c r="G718" s="353" t="s">
        <v>1294</v>
      </c>
      <c r="H718" s="318" t="s">
        <v>1275</v>
      </c>
      <c r="I718" s="318" t="s">
        <v>31</v>
      </c>
      <c r="J718" s="325" t="s">
        <v>1146</v>
      </c>
      <c r="K718" s="325" t="str">
        <f t="shared" si="1"/>
        <v/>
      </c>
      <c r="L718" s="325" t="s">
        <v>1307</v>
      </c>
    </row>
    <row r="719" spans="1:12" x14ac:dyDescent="0.2">
      <c r="A719" s="325">
        <v>708</v>
      </c>
      <c r="B719">
        <v>7</v>
      </c>
      <c r="C719" t="s">
        <v>976</v>
      </c>
      <c r="D719" s="32">
        <v>6</v>
      </c>
      <c r="E719" s="325">
        <f>'6'!F30</f>
        <v>0</v>
      </c>
      <c r="F719" s="265" t="s">
        <v>1185</v>
      </c>
      <c r="G719" s="353" t="s">
        <v>1294</v>
      </c>
      <c r="H719" s="318" t="s">
        <v>1275</v>
      </c>
      <c r="I719" s="318" t="s">
        <v>31</v>
      </c>
      <c r="J719" s="325" t="s">
        <v>1146</v>
      </c>
      <c r="K719" s="325" t="str">
        <f t="shared" si="1"/>
        <v/>
      </c>
      <c r="L719" s="325" t="s">
        <v>1307</v>
      </c>
    </row>
    <row r="720" spans="1:12" x14ac:dyDescent="0.2">
      <c r="A720" s="325">
        <v>709</v>
      </c>
      <c r="B720">
        <v>7</v>
      </c>
      <c r="C720" t="s">
        <v>976</v>
      </c>
      <c r="D720" s="32">
        <v>7</v>
      </c>
      <c r="E720" s="325">
        <f>'6'!F31</f>
        <v>0</v>
      </c>
      <c r="F720" s="265" t="s">
        <v>1185</v>
      </c>
      <c r="G720" s="353" t="s">
        <v>1294</v>
      </c>
      <c r="H720" s="318" t="s">
        <v>1275</v>
      </c>
      <c r="I720" s="318" t="s">
        <v>31</v>
      </c>
      <c r="J720" s="325" t="s">
        <v>1146</v>
      </c>
      <c r="K720" s="325" t="str">
        <f t="shared" si="1"/>
        <v/>
      </c>
      <c r="L720" s="325" t="s">
        <v>1307</v>
      </c>
    </row>
    <row r="721" spans="1:12" x14ac:dyDescent="0.2">
      <c r="A721" s="325">
        <v>710</v>
      </c>
      <c r="B721">
        <v>7</v>
      </c>
      <c r="C721" t="s">
        <v>976</v>
      </c>
      <c r="D721" s="32">
        <v>8</v>
      </c>
      <c r="E721" s="325">
        <f>'6'!F32</f>
        <v>0</v>
      </c>
      <c r="F721" s="265" t="s">
        <v>1185</v>
      </c>
      <c r="G721" s="353" t="s">
        <v>1294</v>
      </c>
      <c r="H721" s="318" t="s">
        <v>1275</v>
      </c>
      <c r="I721" s="318" t="s">
        <v>31</v>
      </c>
      <c r="J721" s="325" t="s">
        <v>1146</v>
      </c>
      <c r="K721" s="325" t="str">
        <f t="shared" si="1"/>
        <v/>
      </c>
      <c r="L721" s="325" t="s">
        <v>1307</v>
      </c>
    </row>
    <row r="722" spans="1:12" x14ac:dyDescent="0.2">
      <c r="A722" s="325">
        <v>711</v>
      </c>
      <c r="B722">
        <v>7</v>
      </c>
      <c r="C722" t="s">
        <v>976</v>
      </c>
      <c r="D722" s="32">
        <v>9</v>
      </c>
      <c r="E722" s="325">
        <f>'6'!F33</f>
        <v>0</v>
      </c>
      <c r="F722" s="265" t="s">
        <v>1185</v>
      </c>
      <c r="G722" s="353" t="s">
        <v>1294</v>
      </c>
      <c r="H722" s="318" t="s">
        <v>1275</v>
      </c>
      <c r="I722" s="318" t="s">
        <v>31</v>
      </c>
      <c r="J722" s="325" t="s">
        <v>1146</v>
      </c>
      <c r="K722" s="325" t="str">
        <f t="shared" si="1"/>
        <v/>
      </c>
      <c r="L722" s="325" t="s">
        <v>1307</v>
      </c>
    </row>
    <row r="723" spans="1:12" x14ac:dyDescent="0.2">
      <c r="A723" s="325">
        <v>712</v>
      </c>
      <c r="B723">
        <v>7</v>
      </c>
      <c r="C723" t="s">
        <v>976</v>
      </c>
      <c r="D723" s="32">
        <v>10</v>
      </c>
      <c r="E723" s="325">
        <f>'6'!F34</f>
        <v>0</v>
      </c>
      <c r="F723" s="265" t="s">
        <v>1185</v>
      </c>
      <c r="G723" s="353" t="s">
        <v>1294</v>
      </c>
      <c r="H723" s="318" t="s">
        <v>1275</v>
      </c>
      <c r="I723" s="318" t="s">
        <v>31</v>
      </c>
      <c r="J723" s="325" t="s">
        <v>1146</v>
      </c>
      <c r="K723" s="325" t="str">
        <f t="shared" si="1"/>
        <v/>
      </c>
      <c r="L723" s="325" t="s">
        <v>1307</v>
      </c>
    </row>
    <row r="724" spans="1:12" hidden="1" x14ac:dyDescent="0.2">
      <c r="A724" s="325">
        <v>713</v>
      </c>
      <c r="B724">
        <v>7</v>
      </c>
      <c r="C724" t="s">
        <v>976</v>
      </c>
      <c r="D724" s="32">
        <v>11</v>
      </c>
      <c r="E724" s="325">
        <f>'6'!F35</f>
        <v>0</v>
      </c>
      <c r="F724" s="265" t="s">
        <v>1185</v>
      </c>
      <c r="G724" s="353" t="s">
        <v>1294</v>
      </c>
      <c r="H724" s="318" t="s">
        <v>1275</v>
      </c>
      <c r="I724" s="327" t="s">
        <v>1142</v>
      </c>
      <c r="J724" s="325" t="s">
        <v>1146</v>
      </c>
      <c r="K724" s="325" t="str">
        <f t="shared" si="1"/>
        <v/>
      </c>
      <c r="L724" s="325" t="s">
        <v>1307</v>
      </c>
    </row>
    <row r="725" spans="1:12" hidden="1" x14ac:dyDescent="0.2">
      <c r="A725" s="325">
        <v>714</v>
      </c>
      <c r="B725">
        <v>7</v>
      </c>
      <c r="C725" t="s">
        <v>976</v>
      </c>
      <c r="D725" s="32">
        <v>12</v>
      </c>
      <c r="E725" s="325">
        <f>'6'!F36</f>
        <v>0</v>
      </c>
      <c r="F725" s="265" t="s">
        <v>1185</v>
      </c>
      <c r="G725" s="353" t="s">
        <v>1294</v>
      </c>
      <c r="H725" s="318" t="s">
        <v>1275</v>
      </c>
      <c r="I725" s="327" t="s">
        <v>1142</v>
      </c>
      <c r="J725" s="325" t="s">
        <v>1146</v>
      </c>
      <c r="K725" s="325" t="str">
        <f t="shared" si="1"/>
        <v/>
      </c>
      <c r="L725" s="325" t="s">
        <v>1307</v>
      </c>
    </row>
    <row r="726" spans="1:12" hidden="1" x14ac:dyDescent="0.2">
      <c r="A726" s="325">
        <v>715</v>
      </c>
      <c r="B726">
        <v>7</v>
      </c>
      <c r="C726" t="s">
        <v>976</v>
      </c>
      <c r="D726" s="32">
        <v>13</v>
      </c>
      <c r="E726" s="325">
        <f>'6'!F37</f>
        <v>0</v>
      </c>
      <c r="F726" s="265" t="s">
        <v>1185</v>
      </c>
      <c r="G726" s="353" t="s">
        <v>1294</v>
      </c>
      <c r="H726" s="318" t="s">
        <v>1275</v>
      </c>
      <c r="I726" s="327" t="s">
        <v>1142</v>
      </c>
      <c r="J726" s="325" t="s">
        <v>1146</v>
      </c>
      <c r="K726" s="325" t="str">
        <f t="shared" si="1"/>
        <v/>
      </c>
      <c r="L726" s="325" t="s">
        <v>1307</v>
      </c>
    </row>
    <row r="727" spans="1:12" hidden="1" x14ac:dyDescent="0.2">
      <c r="A727" s="325">
        <v>716</v>
      </c>
      <c r="B727">
        <v>7</v>
      </c>
      <c r="C727" t="s">
        <v>976</v>
      </c>
      <c r="D727" s="32">
        <v>14</v>
      </c>
      <c r="E727" s="325">
        <f>'6'!F38</f>
        <v>0</v>
      </c>
      <c r="F727" s="265" t="s">
        <v>1185</v>
      </c>
      <c r="G727" s="353" t="s">
        <v>1294</v>
      </c>
      <c r="H727" s="318" t="s">
        <v>1275</v>
      </c>
      <c r="I727" s="327" t="s">
        <v>1142</v>
      </c>
      <c r="J727" s="325" t="s">
        <v>1146</v>
      </c>
      <c r="K727" s="325" t="str">
        <f t="shared" si="1"/>
        <v/>
      </c>
      <c r="L727" s="325" t="s">
        <v>1307</v>
      </c>
    </row>
    <row r="728" spans="1:12" hidden="1" x14ac:dyDescent="0.2">
      <c r="A728" s="325">
        <v>717</v>
      </c>
      <c r="B728">
        <v>7</v>
      </c>
      <c r="C728" t="s">
        <v>976</v>
      </c>
      <c r="D728" s="32">
        <v>15</v>
      </c>
      <c r="E728" s="325">
        <f>'6'!F39</f>
        <v>0</v>
      </c>
      <c r="F728" s="265" t="s">
        <v>1185</v>
      </c>
      <c r="G728" s="353" t="s">
        <v>1294</v>
      </c>
      <c r="H728" s="318" t="s">
        <v>1275</v>
      </c>
      <c r="I728" s="327" t="s">
        <v>1142</v>
      </c>
      <c r="J728" s="325" t="s">
        <v>1146</v>
      </c>
      <c r="K728" s="325" t="str">
        <f t="shared" si="1"/>
        <v/>
      </c>
      <c r="L728" s="325" t="s">
        <v>1307</v>
      </c>
    </row>
    <row r="729" spans="1:12" hidden="1" x14ac:dyDescent="0.2">
      <c r="A729" s="325">
        <v>718</v>
      </c>
      <c r="B729">
        <v>7</v>
      </c>
      <c r="C729" t="s">
        <v>976</v>
      </c>
      <c r="D729" s="32">
        <v>16</v>
      </c>
      <c r="E729" s="325">
        <f>'6'!F40</f>
        <v>0</v>
      </c>
      <c r="F729" s="265" t="s">
        <v>1185</v>
      </c>
      <c r="G729" s="353" t="s">
        <v>1294</v>
      </c>
      <c r="H729" s="318" t="s">
        <v>1275</v>
      </c>
      <c r="I729" s="327" t="s">
        <v>1142</v>
      </c>
      <c r="J729" s="325" t="s">
        <v>1146</v>
      </c>
      <c r="K729" s="325" t="str">
        <f t="shared" si="1"/>
        <v/>
      </c>
      <c r="L729" s="325" t="s">
        <v>1307</v>
      </c>
    </row>
    <row r="730" spans="1:12" hidden="1" x14ac:dyDescent="0.2">
      <c r="A730" s="325">
        <v>719</v>
      </c>
      <c r="B730">
        <v>7</v>
      </c>
      <c r="C730" t="s">
        <v>976</v>
      </c>
      <c r="D730" s="32">
        <v>17</v>
      </c>
      <c r="E730" s="325">
        <f>'6'!F41</f>
        <v>0</v>
      </c>
      <c r="F730" s="265" t="s">
        <v>1185</v>
      </c>
      <c r="G730" s="353" t="s">
        <v>1294</v>
      </c>
      <c r="H730" s="318" t="s">
        <v>1275</v>
      </c>
      <c r="I730" s="327" t="s">
        <v>1142</v>
      </c>
      <c r="J730" s="325" t="s">
        <v>1146</v>
      </c>
      <c r="K730" s="325" t="str">
        <f t="shared" si="1"/>
        <v/>
      </c>
      <c r="L730" s="325" t="s">
        <v>1307</v>
      </c>
    </row>
    <row r="731" spans="1:12" hidden="1" x14ac:dyDescent="0.2">
      <c r="A731" s="325">
        <v>720</v>
      </c>
      <c r="B731">
        <v>7</v>
      </c>
      <c r="C731" t="s">
        <v>976</v>
      </c>
      <c r="D731" s="32">
        <v>18</v>
      </c>
      <c r="E731" s="325">
        <f>'6'!F42</f>
        <v>0</v>
      </c>
      <c r="F731" s="265" t="s">
        <v>1185</v>
      </c>
      <c r="G731" s="353" t="s">
        <v>1294</v>
      </c>
      <c r="H731" s="318" t="s">
        <v>1275</v>
      </c>
      <c r="I731" s="327" t="s">
        <v>1142</v>
      </c>
      <c r="J731" s="325" t="s">
        <v>1146</v>
      </c>
      <c r="K731" s="325" t="str">
        <f t="shared" si="1"/>
        <v/>
      </c>
      <c r="L731" s="325" t="s">
        <v>1307</v>
      </c>
    </row>
    <row r="732" spans="1:12" x14ac:dyDescent="0.2">
      <c r="A732" s="325">
        <v>721</v>
      </c>
      <c r="B732">
        <v>7</v>
      </c>
      <c r="C732" t="s">
        <v>976</v>
      </c>
      <c r="D732" s="32">
        <v>1</v>
      </c>
      <c r="E732" s="323">
        <f>'6'!G25</f>
        <v>0</v>
      </c>
      <c r="F732" s="265" t="s">
        <v>972</v>
      </c>
      <c r="G732" s="353" t="s">
        <v>1277</v>
      </c>
      <c r="H732" s="318" t="s">
        <v>1275</v>
      </c>
      <c r="I732" s="318" t="s">
        <v>31</v>
      </c>
      <c r="J732" s="325" t="s">
        <v>1146</v>
      </c>
      <c r="K732" s="325" t="str">
        <f t="shared" si="1"/>
        <v/>
      </c>
    </row>
    <row r="733" spans="1:12" x14ac:dyDescent="0.2">
      <c r="A733" s="325">
        <v>722</v>
      </c>
      <c r="B733">
        <v>7</v>
      </c>
      <c r="C733" t="s">
        <v>976</v>
      </c>
      <c r="D733" s="32">
        <v>2</v>
      </c>
      <c r="E733" s="323">
        <f>'6'!G26</f>
        <v>0</v>
      </c>
      <c r="F733" s="265" t="s">
        <v>972</v>
      </c>
      <c r="G733" s="353" t="s">
        <v>1277</v>
      </c>
      <c r="H733" s="318" t="s">
        <v>1275</v>
      </c>
      <c r="I733" s="318" t="s">
        <v>31</v>
      </c>
      <c r="J733" s="325" t="s">
        <v>1146</v>
      </c>
      <c r="K733" s="325" t="str">
        <f t="shared" si="1"/>
        <v/>
      </c>
    </row>
    <row r="734" spans="1:12" x14ac:dyDescent="0.2">
      <c r="A734" s="325">
        <v>723</v>
      </c>
      <c r="B734">
        <v>7</v>
      </c>
      <c r="C734" t="s">
        <v>976</v>
      </c>
      <c r="D734" s="32">
        <v>3</v>
      </c>
      <c r="E734" s="323">
        <f>'6'!G27</f>
        <v>0</v>
      </c>
      <c r="F734" s="265" t="s">
        <v>972</v>
      </c>
      <c r="G734" s="353" t="s">
        <v>1277</v>
      </c>
      <c r="H734" s="318" t="s">
        <v>1275</v>
      </c>
      <c r="I734" s="318" t="s">
        <v>31</v>
      </c>
      <c r="J734" s="325" t="s">
        <v>1146</v>
      </c>
      <c r="K734" s="325" t="str">
        <f t="shared" si="1"/>
        <v/>
      </c>
    </row>
    <row r="735" spans="1:12" x14ac:dyDescent="0.2">
      <c r="A735" s="325">
        <v>724</v>
      </c>
      <c r="B735">
        <v>7</v>
      </c>
      <c r="C735" t="s">
        <v>976</v>
      </c>
      <c r="D735" s="32">
        <v>4</v>
      </c>
      <c r="E735" s="323">
        <f>'6'!G28</f>
        <v>0</v>
      </c>
      <c r="F735" s="265" t="s">
        <v>972</v>
      </c>
      <c r="G735" s="353" t="s">
        <v>1277</v>
      </c>
      <c r="H735" s="318" t="s">
        <v>1275</v>
      </c>
      <c r="I735" s="318" t="s">
        <v>31</v>
      </c>
      <c r="J735" s="325" t="s">
        <v>1146</v>
      </c>
      <c r="K735" s="325" t="str">
        <f t="shared" si="1"/>
        <v/>
      </c>
    </row>
    <row r="736" spans="1:12" x14ac:dyDescent="0.2">
      <c r="A736" s="325">
        <v>725</v>
      </c>
      <c r="B736">
        <v>7</v>
      </c>
      <c r="C736" t="s">
        <v>976</v>
      </c>
      <c r="D736" s="32">
        <v>5</v>
      </c>
      <c r="E736" s="323">
        <f>'6'!G29</f>
        <v>0</v>
      </c>
      <c r="F736" s="265" t="s">
        <v>972</v>
      </c>
      <c r="G736" s="353" t="s">
        <v>1277</v>
      </c>
      <c r="H736" s="318" t="s">
        <v>1275</v>
      </c>
      <c r="I736" s="318" t="s">
        <v>31</v>
      </c>
      <c r="J736" s="325" t="s">
        <v>1146</v>
      </c>
      <c r="K736" s="325" t="str">
        <f t="shared" si="1"/>
        <v/>
      </c>
    </row>
    <row r="737" spans="1:12" x14ac:dyDescent="0.2">
      <c r="A737" s="325">
        <v>726</v>
      </c>
      <c r="B737">
        <v>7</v>
      </c>
      <c r="C737" t="s">
        <v>976</v>
      </c>
      <c r="D737" s="32">
        <v>6</v>
      </c>
      <c r="E737" s="323">
        <f>'6'!G30</f>
        <v>0</v>
      </c>
      <c r="F737" s="265" t="s">
        <v>972</v>
      </c>
      <c r="G737" s="353" t="s">
        <v>1277</v>
      </c>
      <c r="H737" s="318" t="s">
        <v>1275</v>
      </c>
      <c r="I737" s="318" t="s">
        <v>31</v>
      </c>
      <c r="J737" s="325" t="s">
        <v>1146</v>
      </c>
      <c r="K737" s="325" t="str">
        <f t="shared" si="1"/>
        <v/>
      </c>
    </row>
    <row r="738" spans="1:12" x14ac:dyDescent="0.2">
      <c r="A738" s="325">
        <v>727</v>
      </c>
      <c r="B738">
        <v>7</v>
      </c>
      <c r="C738" t="s">
        <v>976</v>
      </c>
      <c r="D738" s="32">
        <v>7</v>
      </c>
      <c r="E738" s="323">
        <f>'6'!G31</f>
        <v>0</v>
      </c>
      <c r="F738" s="265" t="s">
        <v>972</v>
      </c>
      <c r="G738" s="353" t="s">
        <v>1277</v>
      </c>
      <c r="H738" s="318" t="s">
        <v>1275</v>
      </c>
      <c r="I738" s="318" t="s">
        <v>31</v>
      </c>
      <c r="J738" s="325" t="s">
        <v>1146</v>
      </c>
      <c r="K738" s="325" t="str">
        <f t="shared" si="1"/>
        <v/>
      </c>
    </row>
    <row r="739" spans="1:12" x14ac:dyDescent="0.2">
      <c r="A739" s="325">
        <v>728</v>
      </c>
      <c r="B739">
        <v>7</v>
      </c>
      <c r="C739" t="s">
        <v>976</v>
      </c>
      <c r="D739" s="32">
        <v>8</v>
      </c>
      <c r="E739" s="323">
        <f>'6'!G32</f>
        <v>0</v>
      </c>
      <c r="F739" s="265" t="s">
        <v>972</v>
      </c>
      <c r="G739" s="353" t="s">
        <v>1277</v>
      </c>
      <c r="H739" s="318" t="s">
        <v>1275</v>
      </c>
      <c r="I739" s="318" t="s">
        <v>31</v>
      </c>
      <c r="J739" s="325" t="s">
        <v>1146</v>
      </c>
      <c r="K739" s="325" t="str">
        <f t="shared" si="1"/>
        <v/>
      </c>
    </row>
    <row r="740" spans="1:12" x14ac:dyDescent="0.2">
      <c r="A740" s="325">
        <v>729</v>
      </c>
      <c r="B740">
        <v>7</v>
      </c>
      <c r="C740" t="s">
        <v>976</v>
      </c>
      <c r="D740" s="32">
        <v>9</v>
      </c>
      <c r="E740" s="323">
        <f>'6'!G33</f>
        <v>0</v>
      </c>
      <c r="F740" s="265" t="s">
        <v>972</v>
      </c>
      <c r="G740" s="353" t="s">
        <v>1277</v>
      </c>
      <c r="H740" s="318" t="s">
        <v>1275</v>
      </c>
      <c r="I740" s="318" t="s">
        <v>31</v>
      </c>
      <c r="J740" s="325" t="s">
        <v>1146</v>
      </c>
      <c r="K740" s="325" t="str">
        <f t="shared" si="1"/>
        <v/>
      </c>
    </row>
    <row r="741" spans="1:12" x14ac:dyDescent="0.2">
      <c r="A741" s="325">
        <v>730</v>
      </c>
      <c r="B741">
        <v>7</v>
      </c>
      <c r="C741" t="s">
        <v>976</v>
      </c>
      <c r="D741" s="32">
        <v>10</v>
      </c>
      <c r="E741" s="323">
        <f>'6'!G34</f>
        <v>0</v>
      </c>
      <c r="F741" s="265" t="s">
        <v>972</v>
      </c>
      <c r="G741" s="353" t="s">
        <v>1277</v>
      </c>
      <c r="H741" s="318" t="s">
        <v>1275</v>
      </c>
      <c r="I741" s="318" t="s">
        <v>31</v>
      </c>
      <c r="J741" s="325" t="s">
        <v>1146</v>
      </c>
      <c r="K741" s="325" t="str">
        <f t="shared" si="1"/>
        <v/>
      </c>
    </row>
    <row r="742" spans="1:12" hidden="1" x14ac:dyDescent="0.2">
      <c r="A742" s="325">
        <v>731</v>
      </c>
      <c r="B742">
        <v>7</v>
      </c>
      <c r="C742" t="s">
        <v>976</v>
      </c>
      <c r="D742" s="32">
        <v>11</v>
      </c>
      <c r="E742" s="323">
        <f>'6'!G35</f>
        <v>0</v>
      </c>
      <c r="F742" s="265" t="s">
        <v>972</v>
      </c>
      <c r="G742" s="353" t="s">
        <v>1277</v>
      </c>
      <c r="H742" s="318" t="s">
        <v>1275</v>
      </c>
      <c r="I742" s="327" t="s">
        <v>1142</v>
      </c>
      <c r="J742" s="325" t="s">
        <v>1146</v>
      </c>
      <c r="K742" s="325" t="str">
        <f t="shared" ref="K742:K785" si="2">IF(E742=0,"",E742)</f>
        <v/>
      </c>
    </row>
    <row r="743" spans="1:12" hidden="1" x14ac:dyDescent="0.2">
      <c r="A743" s="325">
        <v>732</v>
      </c>
      <c r="B743">
        <v>7</v>
      </c>
      <c r="C743" t="s">
        <v>976</v>
      </c>
      <c r="D743" s="32">
        <v>12</v>
      </c>
      <c r="E743" s="323">
        <f>'6'!G36</f>
        <v>0</v>
      </c>
      <c r="F743" s="265" t="s">
        <v>972</v>
      </c>
      <c r="G743" s="353" t="s">
        <v>1277</v>
      </c>
      <c r="H743" s="318" t="s">
        <v>1275</v>
      </c>
      <c r="I743" s="327" t="s">
        <v>1142</v>
      </c>
      <c r="J743" s="325" t="s">
        <v>1146</v>
      </c>
      <c r="K743" s="325" t="str">
        <f t="shared" si="2"/>
        <v/>
      </c>
    </row>
    <row r="744" spans="1:12" hidden="1" x14ac:dyDescent="0.2">
      <c r="A744" s="325">
        <v>733</v>
      </c>
      <c r="B744">
        <v>7</v>
      </c>
      <c r="C744" t="s">
        <v>976</v>
      </c>
      <c r="D744" s="32">
        <v>13</v>
      </c>
      <c r="E744" s="323">
        <f>'6'!G37</f>
        <v>0</v>
      </c>
      <c r="F744" s="265" t="s">
        <v>972</v>
      </c>
      <c r="G744" s="353" t="s">
        <v>1277</v>
      </c>
      <c r="H744" s="318" t="s">
        <v>1275</v>
      </c>
      <c r="I744" s="327" t="s">
        <v>1142</v>
      </c>
      <c r="J744" s="325" t="s">
        <v>1146</v>
      </c>
      <c r="K744" s="325" t="str">
        <f t="shared" si="2"/>
        <v/>
      </c>
    </row>
    <row r="745" spans="1:12" hidden="1" x14ac:dyDescent="0.2">
      <c r="A745" s="325">
        <v>734</v>
      </c>
      <c r="B745">
        <v>7</v>
      </c>
      <c r="C745" t="s">
        <v>976</v>
      </c>
      <c r="D745" s="32">
        <v>14</v>
      </c>
      <c r="E745" s="323">
        <f>'6'!G38</f>
        <v>0</v>
      </c>
      <c r="F745" s="265" t="s">
        <v>972</v>
      </c>
      <c r="G745" s="353" t="s">
        <v>1277</v>
      </c>
      <c r="H745" s="318" t="s">
        <v>1275</v>
      </c>
      <c r="I745" s="327" t="s">
        <v>1142</v>
      </c>
      <c r="J745" s="325" t="s">
        <v>1146</v>
      </c>
      <c r="K745" s="325" t="str">
        <f t="shared" si="2"/>
        <v/>
      </c>
    </row>
    <row r="746" spans="1:12" hidden="1" x14ac:dyDescent="0.2">
      <c r="A746" s="325">
        <v>735</v>
      </c>
      <c r="B746">
        <v>7</v>
      </c>
      <c r="C746" t="s">
        <v>976</v>
      </c>
      <c r="D746" s="32">
        <v>15</v>
      </c>
      <c r="E746" s="323">
        <f>'6'!G39</f>
        <v>0</v>
      </c>
      <c r="F746" s="265" t="s">
        <v>972</v>
      </c>
      <c r="G746" s="353" t="s">
        <v>1277</v>
      </c>
      <c r="H746" s="318" t="s">
        <v>1275</v>
      </c>
      <c r="I746" s="327" t="s">
        <v>1142</v>
      </c>
      <c r="J746" s="325" t="s">
        <v>1146</v>
      </c>
      <c r="K746" s="325" t="str">
        <f t="shared" si="2"/>
        <v/>
      </c>
    </row>
    <row r="747" spans="1:12" hidden="1" x14ac:dyDescent="0.2">
      <c r="A747" s="325">
        <v>736</v>
      </c>
      <c r="B747">
        <v>7</v>
      </c>
      <c r="C747" t="s">
        <v>976</v>
      </c>
      <c r="D747" s="32">
        <v>16</v>
      </c>
      <c r="E747" s="323">
        <f>'6'!G40</f>
        <v>0</v>
      </c>
      <c r="F747" s="265" t="s">
        <v>972</v>
      </c>
      <c r="G747" s="353" t="s">
        <v>1277</v>
      </c>
      <c r="H747" s="318" t="s">
        <v>1275</v>
      </c>
      <c r="I747" s="327" t="s">
        <v>1142</v>
      </c>
      <c r="J747" s="325" t="s">
        <v>1146</v>
      </c>
      <c r="K747" s="325" t="str">
        <f t="shared" si="2"/>
        <v/>
      </c>
    </row>
    <row r="748" spans="1:12" hidden="1" x14ac:dyDescent="0.2">
      <c r="A748" s="325">
        <v>737</v>
      </c>
      <c r="B748">
        <v>7</v>
      </c>
      <c r="C748" t="s">
        <v>976</v>
      </c>
      <c r="D748" s="32">
        <v>17</v>
      </c>
      <c r="E748" s="323">
        <f>'6'!G41</f>
        <v>0</v>
      </c>
      <c r="F748" s="265" t="s">
        <v>972</v>
      </c>
      <c r="G748" s="353" t="s">
        <v>1277</v>
      </c>
      <c r="H748" s="318" t="s">
        <v>1275</v>
      </c>
      <c r="I748" s="327" t="s">
        <v>1142</v>
      </c>
      <c r="J748" s="325" t="s">
        <v>1146</v>
      </c>
      <c r="K748" s="325" t="str">
        <f t="shared" si="2"/>
        <v/>
      </c>
    </row>
    <row r="749" spans="1:12" hidden="1" x14ac:dyDescent="0.2">
      <c r="A749" s="325">
        <v>738</v>
      </c>
      <c r="B749">
        <v>7</v>
      </c>
      <c r="C749" t="s">
        <v>976</v>
      </c>
      <c r="D749" s="32">
        <v>18</v>
      </c>
      <c r="E749" s="323">
        <f>'6'!G42</f>
        <v>0</v>
      </c>
      <c r="F749" s="265" t="s">
        <v>972</v>
      </c>
      <c r="G749" s="353" t="s">
        <v>1277</v>
      </c>
      <c r="H749" s="318" t="s">
        <v>1275</v>
      </c>
      <c r="I749" s="327" t="s">
        <v>1142</v>
      </c>
      <c r="J749" s="325" t="s">
        <v>1146</v>
      </c>
      <c r="K749" s="325" t="str">
        <f t="shared" si="2"/>
        <v/>
      </c>
    </row>
    <row r="750" spans="1:12" x14ac:dyDescent="0.2">
      <c r="A750" s="325">
        <v>739</v>
      </c>
      <c r="B750">
        <v>7</v>
      </c>
      <c r="C750" t="s">
        <v>976</v>
      </c>
      <c r="D750" s="32">
        <v>1</v>
      </c>
      <c r="E750" s="322">
        <f>'6'!H25</f>
        <v>0</v>
      </c>
      <c r="F750" s="265" t="s">
        <v>204</v>
      </c>
      <c r="G750" s="353" t="s">
        <v>1294</v>
      </c>
      <c r="H750" s="318" t="s">
        <v>1275</v>
      </c>
      <c r="I750" s="318" t="s">
        <v>31</v>
      </c>
      <c r="J750" s="325" t="s">
        <v>1146</v>
      </c>
      <c r="K750" s="325" t="str">
        <f t="shared" si="2"/>
        <v/>
      </c>
      <c r="L750" s="253" t="s">
        <v>1307</v>
      </c>
    </row>
    <row r="751" spans="1:12" x14ac:dyDescent="0.2">
      <c r="A751" s="325">
        <v>740</v>
      </c>
      <c r="B751">
        <v>7</v>
      </c>
      <c r="C751" t="s">
        <v>976</v>
      </c>
      <c r="D751" s="32">
        <v>2</v>
      </c>
      <c r="E751" s="322">
        <f>'6'!H26</f>
        <v>0</v>
      </c>
      <c r="F751" s="265" t="s">
        <v>204</v>
      </c>
      <c r="G751" s="353" t="s">
        <v>1294</v>
      </c>
      <c r="H751" s="318" t="s">
        <v>1275</v>
      </c>
      <c r="I751" s="318" t="s">
        <v>31</v>
      </c>
      <c r="J751" s="325" t="s">
        <v>1146</v>
      </c>
      <c r="K751" s="325" t="str">
        <f t="shared" si="2"/>
        <v/>
      </c>
      <c r="L751" s="253" t="s">
        <v>1307</v>
      </c>
    </row>
    <row r="752" spans="1:12" x14ac:dyDescent="0.2">
      <c r="A752" s="325">
        <v>741</v>
      </c>
      <c r="B752">
        <v>7</v>
      </c>
      <c r="C752" t="s">
        <v>976</v>
      </c>
      <c r="D752" s="32">
        <v>3</v>
      </c>
      <c r="E752" s="322">
        <f>'6'!H27</f>
        <v>0</v>
      </c>
      <c r="F752" s="265" t="s">
        <v>204</v>
      </c>
      <c r="G752" s="353" t="s">
        <v>1294</v>
      </c>
      <c r="H752" s="318" t="s">
        <v>1275</v>
      </c>
      <c r="I752" s="318" t="s">
        <v>31</v>
      </c>
      <c r="J752" s="325" t="s">
        <v>1146</v>
      </c>
      <c r="K752" s="325" t="str">
        <f t="shared" si="2"/>
        <v/>
      </c>
      <c r="L752" s="253" t="s">
        <v>1307</v>
      </c>
    </row>
    <row r="753" spans="1:12" x14ac:dyDescent="0.2">
      <c r="A753" s="325">
        <v>742</v>
      </c>
      <c r="B753">
        <v>7</v>
      </c>
      <c r="C753" t="s">
        <v>976</v>
      </c>
      <c r="D753" s="32">
        <v>4</v>
      </c>
      <c r="E753" s="322">
        <f>'6'!H28</f>
        <v>0</v>
      </c>
      <c r="F753" s="265" t="s">
        <v>204</v>
      </c>
      <c r="G753" s="353" t="s">
        <v>1294</v>
      </c>
      <c r="H753" s="318" t="s">
        <v>1275</v>
      </c>
      <c r="I753" s="318" t="s">
        <v>31</v>
      </c>
      <c r="J753" s="325" t="s">
        <v>1146</v>
      </c>
      <c r="K753" s="325" t="str">
        <f t="shared" si="2"/>
        <v/>
      </c>
      <c r="L753" s="253" t="s">
        <v>1307</v>
      </c>
    </row>
    <row r="754" spans="1:12" x14ac:dyDescent="0.2">
      <c r="A754" s="325">
        <v>743</v>
      </c>
      <c r="B754">
        <v>7</v>
      </c>
      <c r="C754" t="s">
        <v>976</v>
      </c>
      <c r="D754" s="32">
        <v>5</v>
      </c>
      <c r="E754" s="322">
        <f>'6'!H29</f>
        <v>0</v>
      </c>
      <c r="F754" s="265" t="s">
        <v>204</v>
      </c>
      <c r="G754" s="353" t="s">
        <v>1294</v>
      </c>
      <c r="H754" s="318" t="s">
        <v>1275</v>
      </c>
      <c r="I754" s="318" t="s">
        <v>31</v>
      </c>
      <c r="J754" s="325" t="s">
        <v>1146</v>
      </c>
      <c r="K754" s="325" t="str">
        <f t="shared" si="2"/>
        <v/>
      </c>
      <c r="L754" s="253" t="s">
        <v>1307</v>
      </c>
    </row>
    <row r="755" spans="1:12" x14ac:dyDescent="0.2">
      <c r="A755" s="325">
        <v>744</v>
      </c>
      <c r="B755">
        <v>7</v>
      </c>
      <c r="C755" t="s">
        <v>976</v>
      </c>
      <c r="D755" s="32">
        <v>6</v>
      </c>
      <c r="E755" s="322">
        <f>'6'!H30</f>
        <v>0</v>
      </c>
      <c r="F755" s="265" t="s">
        <v>204</v>
      </c>
      <c r="G755" s="353" t="s">
        <v>1294</v>
      </c>
      <c r="H755" s="318" t="s">
        <v>1275</v>
      </c>
      <c r="I755" s="318" t="s">
        <v>31</v>
      </c>
      <c r="J755" s="325" t="s">
        <v>1146</v>
      </c>
      <c r="K755" s="325" t="str">
        <f t="shared" si="2"/>
        <v/>
      </c>
      <c r="L755" s="253" t="s">
        <v>1307</v>
      </c>
    </row>
    <row r="756" spans="1:12" x14ac:dyDescent="0.2">
      <c r="A756" s="325">
        <v>745</v>
      </c>
      <c r="B756">
        <v>7</v>
      </c>
      <c r="C756" t="s">
        <v>976</v>
      </c>
      <c r="D756" s="32">
        <v>7</v>
      </c>
      <c r="E756" s="322">
        <f>'6'!H31</f>
        <v>0</v>
      </c>
      <c r="F756" s="265" t="s">
        <v>204</v>
      </c>
      <c r="G756" s="353" t="s">
        <v>1294</v>
      </c>
      <c r="H756" s="318" t="s">
        <v>1275</v>
      </c>
      <c r="I756" s="318" t="s">
        <v>31</v>
      </c>
      <c r="J756" s="325" t="s">
        <v>1146</v>
      </c>
      <c r="K756" s="325" t="str">
        <f t="shared" si="2"/>
        <v/>
      </c>
      <c r="L756" s="253" t="s">
        <v>1307</v>
      </c>
    </row>
    <row r="757" spans="1:12" x14ac:dyDescent="0.2">
      <c r="A757" s="325">
        <v>746</v>
      </c>
      <c r="B757">
        <v>7</v>
      </c>
      <c r="C757" t="s">
        <v>976</v>
      </c>
      <c r="D757" s="32">
        <v>8</v>
      </c>
      <c r="E757" s="322">
        <f>'6'!H32</f>
        <v>0</v>
      </c>
      <c r="F757" s="265" t="s">
        <v>204</v>
      </c>
      <c r="G757" s="353" t="s">
        <v>1294</v>
      </c>
      <c r="H757" s="318" t="s">
        <v>1275</v>
      </c>
      <c r="I757" s="318" t="s">
        <v>31</v>
      </c>
      <c r="J757" s="325" t="s">
        <v>1146</v>
      </c>
      <c r="K757" s="325" t="str">
        <f t="shared" si="2"/>
        <v/>
      </c>
      <c r="L757" s="253" t="s">
        <v>1307</v>
      </c>
    </row>
    <row r="758" spans="1:12" x14ac:dyDescent="0.2">
      <c r="A758" s="325">
        <v>747</v>
      </c>
      <c r="B758">
        <v>7</v>
      </c>
      <c r="C758" t="s">
        <v>976</v>
      </c>
      <c r="D758" s="32">
        <v>9</v>
      </c>
      <c r="E758" s="322">
        <f>'6'!H33</f>
        <v>0</v>
      </c>
      <c r="F758" s="265" t="s">
        <v>204</v>
      </c>
      <c r="G758" s="353" t="s">
        <v>1294</v>
      </c>
      <c r="H758" s="318" t="s">
        <v>1275</v>
      </c>
      <c r="I758" s="318" t="s">
        <v>31</v>
      </c>
      <c r="J758" s="325" t="s">
        <v>1146</v>
      </c>
      <c r="K758" s="325" t="str">
        <f t="shared" si="2"/>
        <v/>
      </c>
      <c r="L758" s="253" t="s">
        <v>1307</v>
      </c>
    </row>
    <row r="759" spans="1:12" x14ac:dyDescent="0.2">
      <c r="A759" s="325">
        <v>748</v>
      </c>
      <c r="B759">
        <v>7</v>
      </c>
      <c r="C759" t="s">
        <v>976</v>
      </c>
      <c r="D759" s="32">
        <v>10</v>
      </c>
      <c r="E759" s="322">
        <f>'6'!H34</f>
        <v>0</v>
      </c>
      <c r="F759" s="265" t="s">
        <v>204</v>
      </c>
      <c r="G759" s="353" t="s">
        <v>1294</v>
      </c>
      <c r="H759" s="318" t="s">
        <v>1275</v>
      </c>
      <c r="I759" s="318" t="s">
        <v>31</v>
      </c>
      <c r="J759" s="325" t="s">
        <v>1146</v>
      </c>
      <c r="K759" s="325" t="str">
        <f t="shared" si="2"/>
        <v/>
      </c>
      <c r="L759" s="253" t="s">
        <v>1307</v>
      </c>
    </row>
    <row r="760" spans="1:12" hidden="1" x14ac:dyDescent="0.2">
      <c r="A760" s="325">
        <v>749</v>
      </c>
      <c r="B760">
        <v>7</v>
      </c>
      <c r="C760" t="s">
        <v>976</v>
      </c>
      <c r="D760" s="32">
        <v>11</v>
      </c>
      <c r="E760" s="322">
        <f>'6'!H35</f>
        <v>0</v>
      </c>
      <c r="F760" s="265" t="s">
        <v>204</v>
      </c>
      <c r="G760" s="353" t="s">
        <v>1294</v>
      </c>
      <c r="H760" s="318" t="s">
        <v>1275</v>
      </c>
      <c r="I760" s="327" t="s">
        <v>1142</v>
      </c>
      <c r="J760" s="325" t="s">
        <v>1146</v>
      </c>
      <c r="K760" s="325" t="str">
        <f t="shared" si="2"/>
        <v/>
      </c>
      <c r="L760" s="253" t="s">
        <v>1307</v>
      </c>
    </row>
    <row r="761" spans="1:12" hidden="1" x14ac:dyDescent="0.2">
      <c r="A761" s="325">
        <v>750</v>
      </c>
      <c r="B761">
        <v>7</v>
      </c>
      <c r="C761" t="s">
        <v>976</v>
      </c>
      <c r="D761" s="32">
        <v>12</v>
      </c>
      <c r="E761" s="322">
        <f>'6'!H36</f>
        <v>0</v>
      </c>
      <c r="F761" s="265" t="s">
        <v>204</v>
      </c>
      <c r="G761" s="353" t="s">
        <v>1294</v>
      </c>
      <c r="H761" s="318" t="s">
        <v>1275</v>
      </c>
      <c r="I761" s="327" t="s">
        <v>1142</v>
      </c>
      <c r="J761" s="325" t="s">
        <v>1146</v>
      </c>
      <c r="K761" s="325" t="str">
        <f t="shared" si="2"/>
        <v/>
      </c>
      <c r="L761" s="253" t="s">
        <v>1307</v>
      </c>
    </row>
    <row r="762" spans="1:12" hidden="1" x14ac:dyDescent="0.2">
      <c r="A762" s="325">
        <v>751</v>
      </c>
      <c r="B762">
        <v>7</v>
      </c>
      <c r="C762" t="s">
        <v>976</v>
      </c>
      <c r="D762" s="32">
        <v>13</v>
      </c>
      <c r="E762" s="322">
        <f>'6'!H37</f>
        <v>0</v>
      </c>
      <c r="F762" s="265" t="s">
        <v>204</v>
      </c>
      <c r="G762" s="353" t="s">
        <v>1294</v>
      </c>
      <c r="H762" s="318" t="s">
        <v>1275</v>
      </c>
      <c r="I762" s="327" t="s">
        <v>1142</v>
      </c>
      <c r="J762" s="325" t="s">
        <v>1146</v>
      </c>
      <c r="K762" s="325" t="str">
        <f t="shared" si="2"/>
        <v/>
      </c>
      <c r="L762" s="253" t="s">
        <v>1307</v>
      </c>
    </row>
    <row r="763" spans="1:12" hidden="1" x14ac:dyDescent="0.2">
      <c r="A763" s="325">
        <v>752</v>
      </c>
      <c r="B763">
        <v>7</v>
      </c>
      <c r="C763" t="s">
        <v>976</v>
      </c>
      <c r="D763" s="32">
        <v>14</v>
      </c>
      <c r="E763" s="322">
        <f>'6'!H38</f>
        <v>0</v>
      </c>
      <c r="F763" s="265" t="s">
        <v>204</v>
      </c>
      <c r="G763" s="353" t="s">
        <v>1294</v>
      </c>
      <c r="H763" s="318" t="s">
        <v>1275</v>
      </c>
      <c r="I763" s="327" t="s">
        <v>1142</v>
      </c>
      <c r="J763" s="325" t="s">
        <v>1146</v>
      </c>
      <c r="K763" s="325" t="str">
        <f t="shared" si="2"/>
        <v/>
      </c>
      <c r="L763" s="253" t="s">
        <v>1307</v>
      </c>
    </row>
    <row r="764" spans="1:12" hidden="1" x14ac:dyDescent="0.2">
      <c r="A764" s="325">
        <v>753</v>
      </c>
      <c r="B764">
        <v>7</v>
      </c>
      <c r="C764" t="s">
        <v>976</v>
      </c>
      <c r="D764" s="32">
        <v>15</v>
      </c>
      <c r="E764" s="322">
        <f>'6'!H39</f>
        <v>0</v>
      </c>
      <c r="F764" s="265" t="s">
        <v>204</v>
      </c>
      <c r="G764" s="353" t="s">
        <v>1294</v>
      </c>
      <c r="H764" s="318" t="s">
        <v>1275</v>
      </c>
      <c r="I764" s="327" t="s">
        <v>1142</v>
      </c>
      <c r="J764" s="325" t="s">
        <v>1146</v>
      </c>
      <c r="K764" s="325" t="str">
        <f t="shared" si="2"/>
        <v/>
      </c>
      <c r="L764" s="253" t="s">
        <v>1307</v>
      </c>
    </row>
    <row r="765" spans="1:12" hidden="1" x14ac:dyDescent="0.2">
      <c r="A765" s="325">
        <v>754</v>
      </c>
      <c r="B765">
        <v>7</v>
      </c>
      <c r="C765" t="s">
        <v>976</v>
      </c>
      <c r="D765" s="32">
        <v>16</v>
      </c>
      <c r="E765" s="322">
        <f>'6'!H40</f>
        <v>0</v>
      </c>
      <c r="F765" s="265" t="s">
        <v>204</v>
      </c>
      <c r="G765" s="353" t="s">
        <v>1294</v>
      </c>
      <c r="H765" s="318" t="s">
        <v>1275</v>
      </c>
      <c r="I765" s="327" t="s">
        <v>1142</v>
      </c>
      <c r="J765" s="325" t="s">
        <v>1146</v>
      </c>
      <c r="K765" s="325" t="str">
        <f t="shared" si="2"/>
        <v/>
      </c>
      <c r="L765" s="253" t="s">
        <v>1307</v>
      </c>
    </row>
    <row r="766" spans="1:12" hidden="1" x14ac:dyDescent="0.2">
      <c r="A766" s="325">
        <v>755</v>
      </c>
      <c r="B766">
        <v>7</v>
      </c>
      <c r="C766" t="s">
        <v>976</v>
      </c>
      <c r="D766" s="32">
        <v>17</v>
      </c>
      <c r="E766" s="322">
        <f>'6'!H41</f>
        <v>0</v>
      </c>
      <c r="F766" s="265" t="s">
        <v>204</v>
      </c>
      <c r="G766" s="353" t="s">
        <v>1294</v>
      </c>
      <c r="H766" s="318" t="s">
        <v>1275</v>
      </c>
      <c r="I766" s="327" t="s">
        <v>1142</v>
      </c>
      <c r="J766" s="325" t="s">
        <v>1146</v>
      </c>
      <c r="K766" s="325" t="str">
        <f t="shared" si="2"/>
        <v/>
      </c>
      <c r="L766" s="253" t="s">
        <v>1307</v>
      </c>
    </row>
    <row r="767" spans="1:12" hidden="1" x14ac:dyDescent="0.2">
      <c r="A767" s="325">
        <v>756</v>
      </c>
      <c r="B767">
        <v>7</v>
      </c>
      <c r="C767" t="s">
        <v>976</v>
      </c>
      <c r="D767" s="32">
        <v>18</v>
      </c>
      <c r="E767" s="322">
        <f>'6'!H42</f>
        <v>0</v>
      </c>
      <c r="F767" s="265" t="s">
        <v>204</v>
      </c>
      <c r="G767" s="353" t="s">
        <v>1294</v>
      </c>
      <c r="H767" s="318" t="s">
        <v>1275</v>
      </c>
      <c r="I767" s="327" t="s">
        <v>1142</v>
      </c>
      <c r="J767" s="325" t="s">
        <v>1146</v>
      </c>
      <c r="K767" s="325" t="str">
        <f t="shared" si="2"/>
        <v/>
      </c>
      <c r="L767" s="253" t="s">
        <v>1307</v>
      </c>
    </row>
    <row r="768" spans="1:12" x14ac:dyDescent="0.2">
      <c r="A768" s="325">
        <v>757</v>
      </c>
      <c r="B768">
        <v>7</v>
      </c>
      <c r="C768" t="s">
        <v>976</v>
      </c>
      <c r="D768" s="32">
        <v>1</v>
      </c>
      <c r="E768" s="322">
        <f>'6'!I25</f>
        <v>0</v>
      </c>
      <c r="F768" s="265" t="s">
        <v>974</v>
      </c>
      <c r="G768" s="353" t="s">
        <v>1294</v>
      </c>
      <c r="H768" t="s">
        <v>1148</v>
      </c>
      <c r="I768" s="327" t="s">
        <v>31</v>
      </c>
      <c r="J768" s="325" t="s">
        <v>1146</v>
      </c>
      <c r="K768" s="325" t="str">
        <f t="shared" si="2"/>
        <v/>
      </c>
      <c r="L768" s="253" t="s">
        <v>1307</v>
      </c>
    </row>
    <row r="769" spans="1:12" x14ac:dyDescent="0.2">
      <c r="A769" s="325">
        <v>758</v>
      </c>
      <c r="B769">
        <v>7</v>
      </c>
      <c r="C769" t="s">
        <v>976</v>
      </c>
      <c r="D769" s="32">
        <v>2</v>
      </c>
      <c r="E769" s="322">
        <f>'6'!I26</f>
        <v>0</v>
      </c>
      <c r="F769" s="265" t="s">
        <v>974</v>
      </c>
      <c r="G769" s="353" t="s">
        <v>1294</v>
      </c>
      <c r="H769" s="325" t="s">
        <v>1148</v>
      </c>
      <c r="I769" s="327" t="s">
        <v>31</v>
      </c>
      <c r="J769" s="325" t="s">
        <v>1146</v>
      </c>
      <c r="K769" s="325" t="str">
        <f t="shared" si="2"/>
        <v/>
      </c>
      <c r="L769" s="253" t="s">
        <v>1307</v>
      </c>
    </row>
    <row r="770" spans="1:12" x14ac:dyDescent="0.2">
      <c r="A770" s="325">
        <v>759</v>
      </c>
      <c r="B770">
        <v>7</v>
      </c>
      <c r="C770" t="s">
        <v>976</v>
      </c>
      <c r="D770" s="32">
        <v>3</v>
      </c>
      <c r="E770" s="322">
        <f>'6'!I27</f>
        <v>0</v>
      </c>
      <c r="F770" s="265" t="s">
        <v>974</v>
      </c>
      <c r="G770" s="353" t="s">
        <v>1294</v>
      </c>
      <c r="H770" s="325" t="s">
        <v>1148</v>
      </c>
      <c r="I770" s="327" t="s">
        <v>31</v>
      </c>
      <c r="J770" s="325" t="s">
        <v>1146</v>
      </c>
      <c r="K770" s="325" t="str">
        <f t="shared" si="2"/>
        <v/>
      </c>
      <c r="L770" s="253" t="s">
        <v>1307</v>
      </c>
    </row>
    <row r="771" spans="1:12" x14ac:dyDescent="0.2">
      <c r="A771" s="325">
        <v>760</v>
      </c>
      <c r="B771">
        <v>7</v>
      </c>
      <c r="C771" t="s">
        <v>976</v>
      </c>
      <c r="D771" s="32">
        <v>4</v>
      </c>
      <c r="E771" s="322">
        <f>'6'!I28</f>
        <v>0</v>
      </c>
      <c r="F771" s="265" t="s">
        <v>974</v>
      </c>
      <c r="G771" s="353" t="s">
        <v>1294</v>
      </c>
      <c r="H771" s="325" t="s">
        <v>1148</v>
      </c>
      <c r="I771" s="327" t="s">
        <v>31</v>
      </c>
      <c r="J771" s="325" t="s">
        <v>1146</v>
      </c>
      <c r="K771" s="325" t="str">
        <f t="shared" si="2"/>
        <v/>
      </c>
      <c r="L771" s="253" t="s">
        <v>1307</v>
      </c>
    </row>
    <row r="772" spans="1:12" x14ac:dyDescent="0.2">
      <c r="A772" s="325">
        <v>761</v>
      </c>
      <c r="B772">
        <v>7</v>
      </c>
      <c r="C772" t="s">
        <v>976</v>
      </c>
      <c r="D772" s="32">
        <v>5</v>
      </c>
      <c r="E772" s="322">
        <f>'6'!I29</f>
        <v>0</v>
      </c>
      <c r="F772" s="265" t="s">
        <v>974</v>
      </c>
      <c r="G772" s="353" t="s">
        <v>1294</v>
      </c>
      <c r="H772" s="325" t="s">
        <v>1148</v>
      </c>
      <c r="I772" s="327" t="s">
        <v>31</v>
      </c>
      <c r="J772" s="325" t="s">
        <v>1146</v>
      </c>
      <c r="K772" s="325" t="str">
        <f t="shared" si="2"/>
        <v/>
      </c>
      <c r="L772" s="253" t="s">
        <v>1307</v>
      </c>
    </row>
    <row r="773" spans="1:12" x14ac:dyDescent="0.2">
      <c r="A773" s="325">
        <v>762</v>
      </c>
      <c r="B773">
        <v>7</v>
      </c>
      <c r="C773" t="s">
        <v>976</v>
      </c>
      <c r="D773" s="32">
        <v>6</v>
      </c>
      <c r="E773" s="322">
        <f>'6'!I30</f>
        <v>0</v>
      </c>
      <c r="F773" s="265" t="s">
        <v>974</v>
      </c>
      <c r="G773" s="353" t="s">
        <v>1294</v>
      </c>
      <c r="H773" s="325" t="s">
        <v>1148</v>
      </c>
      <c r="I773" s="327" t="s">
        <v>31</v>
      </c>
      <c r="J773" s="325" t="s">
        <v>1146</v>
      </c>
      <c r="K773" s="325" t="str">
        <f t="shared" si="2"/>
        <v/>
      </c>
      <c r="L773" s="253" t="s">
        <v>1307</v>
      </c>
    </row>
    <row r="774" spans="1:12" x14ac:dyDescent="0.2">
      <c r="A774" s="325">
        <v>763</v>
      </c>
      <c r="B774">
        <v>7</v>
      </c>
      <c r="C774" t="s">
        <v>976</v>
      </c>
      <c r="D774" s="32">
        <v>7</v>
      </c>
      <c r="E774" s="322">
        <f>'6'!I31</f>
        <v>0</v>
      </c>
      <c r="F774" s="265" t="s">
        <v>974</v>
      </c>
      <c r="G774" s="353" t="s">
        <v>1294</v>
      </c>
      <c r="H774" s="325" t="s">
        <v>1148</v>
      </c>
      <c r="I774" s="327" t="s">
        <v>31</v>
      </c>
      <c r="J774" s="325" t="s">
        <v>1146</v>
      </c>
      <c r="K774" s="325" t="str">
        <f t="shared" si="2"/>
        <v/>
      </c>
      <c r="L774" s="253" t="s">
        <v>1307</v>
      </c>
    </row>
    <row r="775" spans="1:12" x14ac:dyDescent="0.2">
      <c r="A775" s="325">
        <v>764</v>
      </c>
      <c r="B775">
        <v>7</v>
      </c>
      <c r="C775" t="s">
        <v>976</v>
      </c>
      <c r="D775" s="32">
        <v>8</v>
      </c>
      <c r="E775" s="322">
        <f>'6'!I32</f>
        <v>0</v>
      </c>
      <c r="F775" s="265" t="s">
        <v>974</v>
      </c>
      <c r="G775" s="353" t="s">
        <v>1294</v>
      </c>
      <c r="H775" s="325" t="s">
        <v>1148</v>
      </c>
      <c r="I775" s="327" t="s">
        <v>31</v>
      </c>
      <c r="J775" s="325" t="s">
        <v>1146</v>
      </c>
      <c r="K775" s="325" t="str">
        <f t="shared" si="2"/>
        <v/>
      </c>
      <c r="L775" s="253" t="s">
        <v>1307</v>
      </c>
    </row>
    <row r="776" spans="1:12" x14ac:dyDescent="0.2">
      <c r="A776" s="325">
        <v>765</v>
      </c>
      <c r="B776">
        <v>7</v>
      </c>
      <c r="C776" t="s">
        <v>976</v>
      </c>
      <c r="D776" s="32">
        <v>9</v>
      </c>
      <c r="E776" s="322">
        <f>'6'!I33</f>
        <v>0</v>
      </c>
      <c r="F776" s="265" t="s">
        <v>974</v>
      </c>
      <c r="G776" s="353" t="s">
        <v>1294</v>
      </c>
      <c r="H776" s="325" t="s">
        <v>1148</v>
      </c>
      <c r="I776" s="327" t="s">
        <v>31</v>
      </c>
      <c r="J776" s="325" t="s">
        <v>1146</v>
      </c>
      <c r="K776" s="325" t="str">
        <f t="shared" si="2"/>
        <v/>
      </c>
      <c r="L776" s="253" t="s">
        <v>1307</v>
      </c>
    </row>
    <row r="777" spans="1:12" x14ac:dyDescent="0.2">
      <c r="A777" s="325">
        <v>766</v>
      </c>
      <c r="B777">
        <v>7</v>
      </c>
      <c r="C777" t="s">
        <v>976</v>
      </c>
      <c r="D777" s="32">
        <v>10</v>
      </c>
      <c r="E777" s="322">
        <f>'6'!I34</f>
        <v>0</v>
      </c>
      <c r="F777" s="265" t="s">
        <v>974</v>
      </c>
      <c r="G777" s="353" t="s">
        <v>1294</v>
      </c>
      <c r="H777" s="325" t="s">
        <v>1148</v>
      </c>
      <c r="I777" s="327" t="s">
        <v>31</v>
      </c>
      <c r="J777" s="325" t="s">
        <v>1146</v>
      </c>
      <c r="K777" s="325" t="str">
        <f t="shared" si="2"/>
        <v/>
      </c>
      <c r="L777" s="253" t="s">
        <v>1307</v>
      </c>
    </row>
    <row r="778" spans="1:12" hidden="1" x14ac:dyDescent="0.2">
      <c r="A778" s="325">
        <v>767</v>
      </c>
      <c r="B778">
        <v>7</v>
      </c>
      <c r="C778" t="s">
        <v>976</v>
      </c>
      <c r="D778" s="32">
        <v>11</v>
      </c>
      <c r="E778" s="322">
        <f>'6'!I35</f>
        <v>0</v>
      </c>
      <c r="F778" s="265" t="s">
        <v>974</v>
      </c>
      <c r="G778" s="353" t="s">
        <v>1294</v>
      </c>
      <c r="H778" s="325" t="s">
        <v>1148</v>
      </c>
      <c r="I778" s="327" t="s">
        <v>1142</v>
      </c>
      <c r="J778" s="325" t="s">
        <v>1146</v>
      </c>
      <c r="K778" s="325" t="str">
        <f t="shared" si="2"/>
        <v/>
      </c>
      <c r="L778" s="253" t="s">
        <v>1307</v>
      </c>
    </row>
    <row r="779" spans="1:12" hidden="1" x14ac:dyDescent="0.2">
      <c r="A779" s="325">
        <v>768</v>
      </c>
      <c r="B779">
        <v>7</v>
      </c>
      <c r="C779" t="s">
        <v>976</v>
      </c>
      <c r="D779" s="32">
        <v>12</v>
      </c>
      <c r="E779" s="322">
        <f>'6'!I36</f>
        <v>0</v>
      </c>
      <c r="F779" s="265" t="s">
        <v>974</v>
      </c>
      <c r="G779" s="353" t="s">
        <v>1294</v>
      </c>
      <c r="H779" s="325" t="s">
        <v>1148</v>
      </c>
      <c r="I779" s="327" t="s">
        <v>1142</v>
      </c>
      <c r="J779" s="325" t="s">
        <v>1146</v>
      </c>
      <c r="K779" s="325" t="str">
        <f t="shared" si="2"/>
        <v/>
      </c>
      <c r="L779" s="253" t="s">
        <v>1307</v>
      </c>
    </row>
    <row r="780" spans="1:12" hidden="1" x14ac:dyDescent="0.2">
      <c r="A780" s="325">
        <v>769</v>
      </c>
      <c r="B780">
        <v>7</v>
      </c>
      <c r="C780" t="s">
        <v>976</v>
      </c>
      <c r="D780" s="32">
        <v>13</v>
      </c>
      <c r="E780" s="322">
        <f>'6'!I37</f>
        <v>0</v>
      </c>
      <c r="F780" s="265" t="s">
        <v>974</v>
      </c>
      <c r="G780" s="353" t="s">
        <v>1294</v>
      </c>
      <c r="H780" s="325" t="s">
        <v>1148</v>
      </c>
      <c r="I780" s="327" t="s">
        <v>1142</v>
      </c>
      <c r="J780" s="325" t="s">
        <v>1146</v>
      </c>
      <c r="K780" s="325" t="str">
        <f t="shared" si="2"/>
        <v/>
      </c>
      <c r="L780" s="253" t="s">
        <v>1307</v>
      </c>
    </row>
    <row r="781" spans="1:12" hidden="1" x14ac:dyDescent="0.2">
      <c r="A781" s="325">
        <v>770</v>
      </c>
      <c r="B781">
        <v>7</v>
      </c>
      <c r="C781" t="s">
        <v>976</v>
      </c>
      <c r="D781" s="32">
        <v>14</v>
      </c>
      <c r="E781" s="322">
        <f>'6'!I38</f>
        <v>0</v>
      </c>
      <c r="F781" s="265" t="s">
        <v>974</v>
      </c>
      <c r="G781" s="353" t="s">
        <v>1294</v>
      </c>
      <c r="H781" s="325" t="s">
        <v>1148</v>
      </c>
      <c r="I781" s="327" t="s">
        <v>1142</v>
      </c>
      <c r="J781" s="325" t="s">
        <v>1146</v>
      </c>
      <c r="K781" s="325" t="str">
        <f t="shared" si="2"/>
        <v/>
      </c>
      <c r="L781" s="253" t="s">
        <v>1307</v>
      </c>
    </row>
    <row r="782" spans="1:12" hidden="1" x14ac:dyDescent="0.2">
      <c r="A782" s="325">
        <v>771</v>
      </c>
      <c r="B782">
        <v>7</v>
      </c>
      <c r="C782" t="s">
        <v>976</v>
      </c>
      <c r="D782" s="32">
        <v>15</v>
      </c>
      <c r="E782" s="322">
        <f>'6'!I39</f>
        <v>0</v>
      </c>
      <c r="F782" s="265" t="s">
        <v>974</v>
      </c>
      <c r="G782" s="353" t="s">
        <v>1294</v>
      </c>
      <c r="H782" s="325" t="s">
        <v>1148</v>
      </c>
      <c r="I782" s="327" t="s">
        <v>1142</v>
      </c>
      <c r="J782" s="325" t="s">
        <v>1146</v>
      </c>
      <c r="K782" s="325" t="str">
        <f t="shared" si="2"/>
        <v/>
      </c>
      <c r="L782" s="253" t="s">
        <v>1307</v>
      </c>
    </row>
    <row r="783" spans="1:12" hidden="1" x14ac:dyDescent="0.2">
      <c r="A783" s="325">
        <v>772</v>
      </c>
      <c r="B783">
        <v>7</v>
      </c>
      <c r="C783" t="s">
        <v>976</v>
      </c>
      <c r="D783" s="32">
        <v>16</v>
      </c>
      <c r="E783" s="322">
        <f>'6'!I40</f>
        <v>0</v>
      </c>
      <c r="F783" s="265" t="s">
        <v>974</v>
      </c>
      <c r="G783" s="353" t="s">
        <v>1294</v>
      </c>
      <c r="H783" s="325" t="s">
        <v>1148</v>
      </c>
      <c r="I783" s="327" t="s">
        <v>1142</v>
      </c>
      <c r="J783" s="325" t="s">
        <v>1146</v>
      </c>
      <c r="K783" s="325" t="str">
        <f t="shared" si="2"/>
        <v/>
      </c>
      <c r="L783" s="253" t="s">
        <v>1307</v>
      </c>
    </row>
    <row r="784" spans="1:12" hidden="1" x14ac:dyDescent="0.2">
      <c r="A784" s="325">
        <v>773</v>
      </c>
      <c r="B784">
        <v>7</v>
      </c>
      <c r="C784" t="s">
        <v>976</v>
      </c>
      <c r="D784" s="32">
        <v>17</v>
      </c>
      <c r="E784" s="322">
        <f>'6'!I41</f>
        <v>0</v>
      </c>
      <c r="F784" s="265" t="s">
        <v>974</v>
      </c>
      <c r="G784" s="353" t="s">
        <v>1294</v>
      </c>
      <c r="H784" s="325" t="s">
        <v>1148</v>
      </c>
      <c r="I784" s="327" t="s">
        <v>1142</v>
      </c>
      <c r="J784" s="325" t="s">
        <v>1146</v>
      </c>
      <c r="K784" s="325" t="str">
        <f t="shared" si="2"/>
        <v/>
      </c>
      <c r="L784" s="253" t="s">
        <v>1307</v>
      </c>
    </row>
    <row r="785" spans="1:12" hidden="1" x14ac:dyDescent="0.2">
      <c r="A785" s="325">
        <v>774</v>
      </c>
      <c r="B785">
        <v>7</v>
      </c>
      <c r="C785" t="s">
        <v>976</v>
      </c>
      <c r="D785" s="32">
        <v>18</v>
      </c>
      <c r="E785" s="322">
        <f>'6'!I42</f>
        <v>0</v>
      </c>
      <c r="F785" s="265" t="s">
        <v>974</v>
      </c>
      <c r="G785" s="353" t="s">
        <v>1294</v>
      </c>
      <c r="H785" s="325" t="s">
        <v>1148</v>
      </c>
      <c r="I785" s="327" t="s">
        <v>1142</v>
      </c>
      <c r="J785" s="325" t="s">
        <v>1146</v>
      </c>
      <c r="K785" s="325" t="str">
        <f t="shared" si="2"/>
        <v/>
      </c>
      <c r="L785" s="253" t="s">
        <v>1307</v>
      </c>
    </row>
    <row r="786" spans="1:12" hidden="1" x14ac:dyDescent="0.2">
      <c r="A786" s="325">
        <v>775</v>
      </c>
      <c r="B786">
        <v>7</v>
      </c>
      <c r="C786" t="s">
        <v>976</v>
      </c>
      <c r="D786" s="32">
        <v>1</v>
      </c>
      <c r="F786" s="265" t="s">
        <v>1187</v>
      </c>
      <c r="I786" s="327" t="s">
        <v>1279</v>
      </c>
    </row>
    <row r="787" spans="1:12" hidden="1" x14ac:dyDescent="0.2">
      <c r="A787" s="325">
        <v>776</v>
      </c>
      <c r="B787">
        <v>7</v>
      </c>
      <c r="C787" t="s">
        <v>976</v>
      </c>
      <c r="D787" s="32">
        <v>2</v>
      </c>
      <c r="F787" s="265" t="s">
        <v>1187</v>
      </c>
      <c r="I787" s="327" t="s">
        <v>1279</v>
      </c>
    </row>
    <row r="788" spans="1:12" hidden="1" x14ac:dyDescent="0.2">
      <c r="A788" s="325">
        <v>777</v>
      </c>
      <c r="B788">
        <v>7</v>
      </c>
      <c r="C788" t="s">
        <v>976</v>
      </c>
      <c r="D788" s="32">
        <v>3</v>
      </c>
      <c r="F788" s="265" t="s">
        <v>1187</v>
      </c>
      <c r="I788" s="327" t="s">
        <v>1279</v>
      </c>
    </row>
    <row r="789" spans="1:12" hidden="1" x14ac:dyDescent="0.2">
      <c r="A789" s="325">
        <v>778</v>
      </c>
      <c r="B789">
        <v>7</v>
      </c>
      <c r="C789" t="s">
        <v>976</v>
      </c>
      <c r="D789" s="32">
        <v>4</v>
      </c>
      <c r="F789" s="265" t="s">
        <v>1187</v>
      </c>
      <c r="I789" s="327" t="s">
        <v>1279</v>
      </c>
    </row>
    <row r="790" spans="1:12" hidden="1" x14ac:dyDescent="0.2">
      <c r="A790" s="325">
        <v>779</v>
      </c>
      <c r="B790">
        <v>7</v>
      </c>
      <c r="C790" t="s">
        <v>976</v>
      </c>
      <c r="D790" s="32">
        <v>5</v>
      </c>
      <c r="F790" s="265" t="s">
        <v>1187</v>
      </c>
      <c r="I790" s="327" t="s">
        <v>1279</v>
      </c>
    </row>
    <row r="791" spans="1:12" hidden="1" x14ac:dyDescent="0.2">
      <c r="A791" s="325">
        <v>780</v>
      </c>
      <c r="B791">
        <v>7</v>
      </c>
      <c r="C791" t="s">
        <v>976</v>
      </c>
      <c r="D791" s="32">
        <v>6</v>
      </c>
      <c r="F791" s="265" t="s">
        <v>1187</v>
      </c>
      <c r="I791" s="327" t="s">
        <v>1279</v>
      </c>
    </row>
    <row r="792" spans="1:12" hidden="1" x14ac:dyDescent="0.2">
      <c r="A792" s="325">
        <v>781</v>
      </c>
      <c r="B792">
        <v>7</v>
      </c>
      <c r="C792" t="s">
        <v>976</v>
      </c>
      <c r="D792" s="32">
        <v>7</v>
      </c>
      <c r="F792" s="265" t="s">
        <v>1187</v>
      </c>
      <c r="I792" s="327" t="s">
        <v>1279</v>
      </c>
    </row>
    <row r="793" spans="1:12" hidden="1" x14ac:dyDescent="0.2">
      <c r="A793" s="325">
        <v>782</v>
      </c>
      <c r="B793">
        <v>7</v>
      </c>
      <c r="C793" t="s">
        <v>976</v>
      </c>
      <c r="D793" s="32">
        <v>8</v>
      </c>
      <c r="F793" s="265" t="s">
        <v>1187</v>
      </c>
      <c r="I793" s="327" t="s">
        <v>1279</v>
      </c>
    </row>
    <row r="794" spans="1:12" hidden="1" x14ac:dyDescent="0.2">
      <c r="A794" s="325">
        <v>783</v>
      </c>
      <c r="B794">
        <v>7</v>
      </c>
      <c r="C794" t="s">
        <v>976</v>
      </c>
      <c r="D794" s="32">
        <v>9</v>
      </c>
      <c r="F794" s="265" t="s">
        <v>1187</v>
      </c>
      <c r="I794" s="327" t="s">
        <v>1279</v>
      </c>
    </row>
    <row r="795" spans="1:12" hidden="1" x14ac:dyDescent="0.2">
      <c r="A795" s="325">
        <v>784</v>
      </c>
      <c r="B795">
        <v>7</v>
      </c>
      <c r="C795" t="s">
        <v>976</v>
      </c>
      <c r="D795" s="32">
        <v>10</v>
      </c>
      <c r="F795" s="265" t="s">
        <v>1187</v>
      </c>
      <c r="I795" s="327" t="s">
        <v>1279</v>
      </c>
    </row>
    <row r="796" spans="1:12" hidden="1" x14ac:dyDescent="0.2">
      <c r="A796" s="325">
        <v>785</v>
      </c>
      <c r="B796">
        <v>7</v>
      </c>
      <c r="C796" t="s">
        <v>976</v>
      </c>
      <c r="D796" s="32">
        <v>11</v>
      </c>
      <c r="F796" s="265" t="s">
        <v>1187</v>
      </c>
      <c r="I796" s="327" t="s">
        <v>1279</v>
      </c>
    </row>
    <row r="797" spans="1:12" hidden="1" x14ac:dyDescent="0.2">
      <c r="A797" s="325">
        <v>786</v>
      </c>
      <c r="B797">
        <v>7</v>
      </c>
      <c r="C797" t="s">
        <v>976</v>
      </c>
      <c r="D797" s="32">
        <v>12</v>
      </c>
      <c r="F797" s="265" t="s">
        <v>1187</v>
      </c>
      <c r="I797" s="327" t="s">
        <v>1279</v>
      </c>
    </row>
    <row r="798" spans="1:12" hidden="1" x14ac:dyDescent="0.2">
      <c r="A798" s="325">
        <v>787</v>
      </c>
      <c r="B798">
        <v>7</v>
      </c>
      <c r="C798" t="s">
        <v>976</v>
      </c>
      <c r="D798" s="32">
        <v>13</v>
      </c>
      <c r="F798" s="265" t="s">
        <v>1187</v>
      </c>
      <c r="I798" s="327" t="s">
        <v>1279</v>
      </c>
    </row>
    <row r="799" spans="1:12" hidden="1" x14ac:dyDescent="0.2">
      <c r="A799" s="325">
        <v>788</v>
      </c>
      <c r="B799">
        <v>7</v>
      </c>
      <c r="C799" t="s">
        <v>976</v>
      </c>
      <c r="D799" s="32">
        <v>14</v>
      </c>
      <c r="F799" s="265" t="s">
        <v>1187</v>
      </c>
      <c r="I799" s="327" t="s">
        <v>1279</v>
      </c>
    </row>
    <row r="800" spans="1:12" hidden="1" x14ac:dyDescent="0.2">
      <c r="A800" s="325">
        <v>789</v>
      </c>
      <c r="B800">
        <v>7</v>
      </c>
      <c r="C800" t="s">
        <v>976</v>
      </c>
      <c r="D800" s="32">
        <v>15</v>
      </c>
      <c r="F800" s="265" t="s">
        <v>1187</v>
      </c>
      <c r="I800" s="327" t="s">
        <v>1279</v>
      </c>
    </row>
    <row r="801" spans="1:9" hidden="1" x14ac:dyDescent="0.2">
      <c r="A801" s="325">
        <v>790</v>
      </c>
      <c r="B801">
        <v>7</v>
      </c>
      <c r="C801" t="s">
        <v>976</v>
      </c>
      <c r="D801" s="32">
        <v>16</v>
      </c>
      <c r="F801" s="265" t="s">
        <v>1187</v>
      </c>
      <c r="I801" s="327" t="s">
        <v>1279</v>
      </c>
    </row>
    <row r="802" spans="1:9" hidden="1" x14ac:dyDescent="0.2">
      <c r="A802" s="325">
        <v>791</v>
      </c>
      <c r="B802">
        <v>7</v>
      </c>
      <c r="C802" t="s">
        <v>976</v>
      </c>
      <c r="D802" s="32">
        <v>17</v>
      </c>
      <c r="F802" s="265" t="s">
        <v>1187</v>
      </c>
      <c r="I802" s="327" t="s">
        <v>1279</v>
      </c>
    </row>
    <row r="803" spans="1:9" hidden="1" x14ac:dyDescent="0.2">
      <c r="A803" s="325">
        <v>792</v>
      </c>
      <c r="B803">
        <v>7</v>
      </c>
      <c r="C803" t="s">
        <v>976</v>
      </c>
      <c r="D803" s="32">
        <v>18</v>
      </c>
      <c r="F803" s="265" t="s">
        <v>1187</v>
      </c>
      <c r="I803" s="327" t="s">
        <v>1279</v>
      </c>
    </row>
    <row r="804" spans="1:9" hidden="1" x14ac:dyDescent="0.2">
      <c r="A804" s="325">
        <v>793</v>
      </c>
      <c r="B804">
        <v>7</v>
      </c>
      <c r="C804" t="s">
        <v>976</v>
      </c>
      <c r="D804" s="32">
        <v>1</v>
      </c>
      <c r="F804" s="265" t="s">
        <v>205</v>
      </c>
      <c r="I804" s="327" t="s">
        <v>1279</v>
      </c>
    </row>
    <row r="805" spans="1:9" hidden="1" x14ac:dyDescent="0.2">
      <c r="A805" s="325">
        <v>794</v>
      </c>
      <c r="B805">
        <v>7</v>
      </c>
      <c r="C805" t="s">
        <v>976</v>
      </c>
      <c r="D805" s="32">
        <v>2</v>
      </c>
      <c r="F805" s="265" t="s">
        <v>205</v>
      </c>
      <c r="I805" s="327" t="s">
        <v>1279</v>
      </c>
    </row>
    <row r="806" spans="1:9" hidden="1" x14ac:dyDescent="0.2">
      <c r="A806" s="325">
        <v>795</v>
      </c>
      <c r="B806">
        <v>7</v>
      </c>
      <c r="C806" t="s">
        <v>976</v>
      </c>
      <c r="D806" s="32">
        <v>3</v>
      </c>
      <c r="F806" s="265" t="s">
        <v>205</v>
      </c>
      <c r="I806" s="327" t="s">
        <v>1279</v>
      </c>
    </row>
    <row r="807" spans="1:9" hidden="1" x14ac:dyDescent="0.2">
      <c r="A807" s="325">
        <v>796</v>
      </c>
      <c r="B807">
        <v>7</v>
      </c>
      <c r="C807" t="s">
        <v>976</v>
      </c>
      <c r="D807" s="32">
        <v>4</v>
      </c>
      <c r="F807" s="265" t="s">
        <v>205</v>
      </c>
      <c r="I807" s="327" t="s">
        <v>1279</v>
      </c>
    </row>
    <row r="808" spans="1:9" hidden="1" x14ac:dyDescent="0.2">
      <c r="A808" s="325">
        <v>797</v>
      </c>
      <c r="B808">
        <v>7</v>
      </c>
      <c r="C808" t="s">
        <v>976</v>
      </c>
      <c r="D808" s="32">
        <v>5</v>
      </c>
      <c r="F808" s="265" t="s">
        <v>205</v>
      </c>
      <c r="I808" s="327" t="s">
        <v>1279</v>
      </c>
    </row>
    <row r="809" spans="1:9" hidden="1" x14ac:dyDescent="0.2">
      <c r="A809" s="325">
        <v>798</v>
      </c>
      <c r="B809">
        <v>7</v>
      </c>
      <c r="C809" t="s">
        <v>976</v>
      </c>
      <c r="D809" s="32">
        <v>6</v>
      </c>
      <c r="F809" s="265" t="s">
        <v>205</v>
      </c>
      <c r="I809" s="327" t="s">
        <v>1279</v>
      </c>
    </row>
    <row r="810" spans="1:9" hidden="1" x14ac:dyDescent="0.2">
      <c r="A810" s="325">
        <v>799</v>
      </c>
      <c r="B810">
        <v>7</v>
      </c>
      <c r="C810" t="s">
        <v>976</v>
      </c>
      <c r="D810" s="32">
        <v>7</v>
      </c>
      <c r="F810" s="265" t="s">
        <v>205</v>
      </c>
      <c r="I810" s="327" t="s">
        <v>1279</v>
      </c>
    </row>
    <row r="811" spans="1:9" hidden="1" x14ac:dyDescent="0.2">
      <c r="A811" s="325">
        <v>800</v>
      </c>
      <c r="B811">
        <v>7</v>
      </c>
      <c r="C811" t="s">
        <v>976</v>
      </c>
      <c r="D811" s="32">
        <v>8</v>
      </c>
      <c r="F811" s="265" t="s">
        <v>205</v>
      </c>
      <c r="I811" s="327" t="s">
        <v>1279</v>
      </c>
    </row>
    <row r="812" spans="1:9" hidden="1" x14ac:dyDescent="0.2">
      <c r="A812" s="325">
        <v>801</v>
      </c>
      <c r="B812">
        <v>7</v>
      </c>
      <c r="C812" t="s">
        <v>976</v>
      </c>
      <c r="D812" s="32">
        <v>9</v>
      </c>
      <c r="F812" s="265" t="s">
        <v>205</v>
      </c>
      <c r="I812" s="327" t="s">
        <v>1279</v>
      </c>
    </row>
    <row r="813" spans="1:9" hidden="1" x14ac:dyDescent="0.2">
      <c r="A813" s="325">
        <v>802</v>
      </c>
      <c r="B813">
        <v>7</v>
      </c>
      <c r="C813" t="s">
        <v>976</v>
      </c>
      <c r="D813" s="32">
        <v>10</v>
      </c>
      <c r="F813" s="265" t="s">
        <v>205</v>
      </c>
      <c r="I813" s="327" t="s">
        <v>1279</v>
      </c>
    </row>
    <row r="814" spans="1:9" hidden="1" x14ac:dyDescent="0.2">
      <c r="A814" s="325">
        <v>803</v>
      </c>
      <c r="B814">
        <v>7</v>
      </c>
      <c r="C814" t="s">
        <v>976</v>
      </c>
      <c r="D814" s="32">
        <v>11</v>
      </c>
      <c r="F814" s="265" t="s">
        <v>205</v>
      </c>
      <c r="I814" s="327" t="s">
        <v>1279</v>
      </c>
    </row>
    <row r="815" spans="1:9" hidden="1" x14ac:dyDescent="0.2">
      <c r="A815" s="325">
        <v>804</v>
      </c>
      <c r="B815">
        <v>7</v>
      </c>
      <c r="C815" t="s">
        <v>976</v>
      </c>
      <c r="D815" s="32">
        <v>12</v>
      </c>
      <c r="F815" s="265" t="s">
        <v>205</v>
      </c>
      <c r="I815" s="327" t="s">
        <v>1279</v>
      </c>
    </row>
    <row r="816" spans="1:9" hidden="1" x14ac:dyDescent="0.2">
      <c r="A816" s="325">
        <v>805</v>
      </c>
      <c r="B816">
        <v>7</v>
      </c>
      <c r="C816" t="s">
        <v>976</v>
      </c>
      <c r="D816" s="32">
        <v>13</v>
      </c>
      <c r="F816" s="265" t="s">
        <v>205</v>
      </c>
      <c r="I816" s="327" t="s">
        <v>1279</v>
      </c>
    </row>
    <row r="817" spans="1:10" hidden="1" x14ac:dyDescent="0.2">
      <c r="A817" s="325">
        <v>806</v>
      </c>
      <c r="B817">
        <v>7</v>
      </c>
      <c r="C817" t="s">
        <v>976</v>
      </c>
      <c r="D817" s="32">
        <v>14</v>
      </c>
      <c r="F817" s="265" t="s">
        <v>205</v>
      </c>
      <c r="I817" s="327" t="s">
        <v>1279</v>
      </c>
    </row>
    <row r="818" spans="1:10" hidden="1" x14ac:dyDescent="0.2">
      <c r="A818" s="325">
        <v>807</v>
      </c>
      <c r="B818">
        <v>7</v>
      </c>
      <c r="C818" t="s">
        <v>976</v>
      </c>
      <c r="D818" s="32">
        <v>15</v>
      </c>
      <c r="F818" s="265" t="s">
        <v>205</v>
      </c>
      <c r="I818" s="327" t="s">
        <v>1279</v>
      </c>
    </row>
    <row r="819" spans="1:10" hidden="1" x14ac:dyDescent="0.2">
      <c r="A819" s="325">
        <v>808</v>
      </c>
      <c r="B819">
        <v>7</v>
      </c>
      <c r="C819" t="s">
        <v>976</v>
      </c>
      <c r="D819" s="32">
        <v>16</v>
      </c>
      <c r="F819" s="265" t="s">
        <v>205</v>
      </c>
      <c r="I819" s="327" t="s">
        <v>1279</v>
      </c>
    </row>
    <row r="820" spans="1:10" hidden="1" x14ac:dyDescent="0.2">
      <c r="A820" s="325">
        <v>809</v>
      </c>
      <c r="B820">
        <v>7</v>
      </c>
      <c r="C820" t="s">
        <v>976</v>
      </c>
      <c r="D820" s="32">
        <v>17</v>
      </c>
      <c r="F820" s="265" t="s">
        <v>205</v>
      </c>
      <c r="I820" s="327" t="s">
        <v>1279</v>
      </c>
    </row>
    <row r="821" spans="1:10" hidden="1" x14ac:dyDescent="0.2">
      <c r="A821" s="325">
        <v>810</v>
      </c>
      <c r="B821">
        <v>7</v>
      </c>
      <c r="C821" t="s">
        <v>976</v>
      </c>
      <c r="D821" s="32">
        <v>18</v>
      </c>
      <c r="F821" s="265" t="s">
        <v>205</v>
      </c>
      <c r="I821" s="327" t="s">
        <v>1279</v>
      </c>
    </row>
    <row r="822" spans="1:10" s="325" customFormat="1" x14ac:dyDescent="0.2">
      <c r="A822" s="325">
        <v>810.01</v>
      </c>
      <c r="B822" s="325">
        <v>7</v>
      </c>
      <c r="C822" s="325" t="s">
        <v>976</v>
      </c>
      <c r="D822" s="32">
        <v>1</v>
      </c>
      <c r="E822" s="325">
        <f>'6'!L25</f>
        <v>0</v>
      </c>
      <c r="F822" s="265" t="s">
        <v>1367</v>
      </c>
      <c r="G822" s="353" t="s">
        <v>1277</v>
      </c>
      <c r="I822" s="327" t="s">
        <v>31</v>
      </c>
      <c r="J822" s="325" t="s">
        <v>1146</v>
      </c>
    </row>
    <row r="823" spans="1:10" s="325" customFormat="1" x14ac:dyDescent="0.2">
      <c r="A823" s="325">
        <v>810.02</v>
      </c>
      <c r="B823" s="325">
        <v>7</v>
      </c>
      <c r="C823" s="325" t="s">
        <v>976</v>
      </c>
      <c r="D823" s="32">
        <v>2</v>
      </c>
      <c r="E823" s="325">
        <f>'6'!L26</f>
        <v>0</v>
      </c>
      <c r="F823" s="265" t="s">
        <v>1367</v>
      </c>
      <c r="G823" s="353" t="s">
        <v>1277</v>
      </c>
      <c r="I823" s="327" t="s">
        <v>31</v>
      </c>
      <c r="J823" s="325" t="s">
        <v>1146</v>
      </c>
    </row>
    <row r="824" spans="1:10" s="325" customFormat="1" x14ac:dyDescent="0.2">
      <c r="A824" s="325">
        <v>810.03</v>
      </c>
      <c r="B824" s="325">
        <v>7</v>
      </c>
      <c r="C824" s="325" t="s">
        <v>976</v>
      </c>
      <c r="D824" s="32">
        <v>3</v>
      </c>
      <c r="E824" s="325">
        <f>'6'!L27</f>
        <v>0</v>
      </c>
      <c r="F824" s="265" t="s">
        <v>1367</v>
      </c>
      <c r="G824" s="353" t="s">
        <v>1277</v>
      </c>
      <c r="I824" s="327" t="s">
        <v>31</v>
      </c>
      <c r="J824" s="325" t="s">
        <v>1146</v>
      </c>
    </row>
    <row r="825" spans="1:10" s="325" customFormat="1" x14ac:dyDescent="0.2">
      <c r="A825" s="325">
        <v>810.04</v>
      </c>
      <c r="B825" s="325">
        <v>7</v>
      </c>
      <c r="C825" s="325" t="s">
        <v>976</v>
      </c>
      <c r="D825" s="32">
        <v>4</v>
      </c>
      <c r="E825" s="325">
        <f>'6'!L28</f>
        <v>0</v>
      </c>
      <c r="F825" s="265" t="s">
        <v>1367</v>
      </c>
      <c r="G825" s="353" t="s">
        <v>1277</v>
      </c>
      <c r="I825" s="327" t="s">
        <v>31</v>
      </c>
      <c r="J825" s="325" t="s">
        <v>1146</v>
      </c>
    </row>
    <row r="826" spans="1:10" s="325" customFormat="1" x14ac:dyDescent="0.2">
      <c r="A826" s="325">
        <v>810.05</v>
      </c>
      <c r="B826" s="325">
        <v>7</v>
      </c>
      <c r="C826" s="325" t="s">
        <v>976</v>
      </c>
      <c r="D826" s="32">
        <v>5</v>
      </c>
      <c r="E826" s="325">
        <f>'6'!L29</f>
        <v>0</v>
      </c>
      <c r="F826" s="265" t="s">
        <v>1367</v>
      </c>
      <c r="G826" s="353" t="s">
        <v>1277</v>
      </c>
      <c r="I826" s="327" t="s">
        <v>31</v>
      </c>
      <c r="J826" s="325" t="s">
        <v>1146</v>
      </c>
    </row>
    <row r="827" spans="1:10" s="325" customFormat="1" x14ac:dyDescent="0.2">
      <c r="A827" s="325">
        <v>810.06</v>
      </c>
      <c r="B827" s="325">
        <v>7</v>
      </c>
      <c r="C827" s="325" t="s">
        <v>976</v>
      </c>
      <c r="D827" s="32">
        <v>6</v>
      </c>
      <c r="E827" s="325">
        <f>'6'!L30</f>
        <v>0</v>
      </c>
      <c r="F827" s="265" t="s">
        <v>1367</v>
      </c>
      <c r="G827" s="353" t="s">
        <v>1277</v>
      </c>
      <c r="I827" s="327" t="s">
        <v>31</v>
      </c>
      <c r="J827" s="325" t="s">
        <v>1146</v>
      </c>
    </row>
    <row r="828" spans="1:10" s="325" customFormat="1" x14ac:dyDescent="0.2">
      <c r="A828" s="325">
        <v>810.06999999999994</v>
      </c>
      <c r="B828" s="325">
        <v>7</v>
      </c>
      <c r="C828" s="325" t="s">
        <v>976</v>
      </c>
      <c r="D828" s="32">
        <v>7</v>
      </c>
      <c r="E828" s="325">
        <f>'6'!L31</f>
        <v>0</v>
      </c>
      <c r="F828" s="265" t="s">
        <v>1367</v>
      </c>
      <c r="G828" s="353" t="s">
        <v>1277</v>
      </c>
      <c r="I828" s="327" t="s">
        <v>31</v>
      </c>
      <c r="J828" s="325" t="s">
        <v>1146</v>
      </c>
    </row>
    <row r="829" spans="1:10" s="325" customFormat="1" x14ac:dyDescent="0.2">
      <c r="A829" s="325">
        <v>810.07999999999993</v>
      </c>
      <c r="B829" s="325">
        <v>7</v>
      </c>
      <c r="C829" s="325" t="s">
        <v>976</v>
      </c>
      <c r="D829" s="32">
        <v>8</v>
      </c>
      <c r="E829" s="325">
        <f>'6'!L32</f>
        <v>0</v>
      </c>
      <c r="F829" s="265" t="s">
        <v>1367</v>
      </c>
      <c r="G829" s="353" t="s">
        <v>1277</v>
      </c>
      <c r="I829" s="327" t="s">
        <v>31</v>
      </c>
      <c r="J829" s="325" t="s">
        <v>1146</v>
      </c>
    </row>
    <row r="830" spans="1:10" s="325" customFormat="1" x14ac:dyDescent="0.2">
      <c r="A830" s="325">
        <v>810.08999999999992</v>
      </c>
      <c r="B830" s="325">
        <v>7</v>
      </c>
      <c r="C830" s="325" t="s">
        <v>976</v>
      </c>
      <c r="D830" s="32">
        <v>9</v>
      </c>
      <c r="E830" s="325">
        <f>'6'!L33</f>
        <v>0</v>
      </c>
      <c r="F830" s="265" t="s">
        <v>1367</v>
      </c>
      <c r="G830" s="353" t="s">
        <v>1277</v>
      </c>
      <c r="I830" s="327" t="s">
        <v>31</v>
      </c>
      <c r="J830" s="325" t="s">
        <v>1146</v>
      </c>
    </row>
    <row r="831" spans="1:10" s="325" customFormat="1" x14ac:dyDescent="0.2">
      <c r="A831" s="325">
        <v>810.09999999999991</v>
      </c>
      <c r="B831" s="325">
        <v>7</v>
      </c>
      <c r="C831" s="325" t="s">
        <v>976</v>
      </c>
      <c r="D831" s="32">
        <v>10</v>
      </c>
      <c r="E831" s="325">
        <f>'6'!L34</f>
        <v>0</v>
      </c>
      <c r="F831" s="265" t="s">
        <v>1367</v>
      </c>
      <c r="G831" s="353" t="s">
        <v>1277</v>
      </c>
      <c r="I831" s="327" t="s">
        <v>31</v>
      </c>
      <c r="J831" s="325" t="s">
        <v>1146</v>
      </c>
    </row>
    <row r="832" spans="1:10" s="325" customFormat="1" x14ac:dyDescent="0.2">
      <c r="A832" s="325">
        <v>810.1099999999999</v>
      </c>
      <c r="B832" s="325">
        <v>7</v>
      </c>
      <c r="C832" s="325" t="s">
        <v>976</v>
      </c>
      <c r="D832" s="32">
        <v>1</v>
      </c>
      <c r="E832" s="325">
        <f>'6'!M25</f>
        <v>0</v>
      </c>
      <c r="F832" s="265" t="s">
        <v>1368</v>
      </c>
      <c r="G832" s="265" t="s">
        <v>1369</v>
      </c>
      <c r="I832" s="327" t="s">
        <v>31</v>
      </c>
      <c r="J832" s="325" t="s">
        <v>1146</v>
      </c>
    </row>
    <row r="833" spans="1:10" s="325" customFormat="1" x14ac:dyDescent="0.2">
      <c r="A833" s="325">
        <v>810.11999999999989</v>
      </c>
      <c r="B833" s="325">
        <v>7</v>
      </c>
      <c r="C833" s="325" t="s">
        <v>976</v>
      </c>
      <c r="D833" s="32">
        <v>2</v>
      </c>
      <c r="E833" s="325">
        <f>'6'!M26</f>
        <v>0</v>
      </c>
      <c r="F833" s="265" t="s">
        <v>1368</v>
      </c>
      <c r="G833" s="265" t="s">
        <v>1369</v>
      </c>
      <c r="I833" s="327" t="s">
        <v>31</v>
      </c>
      <c r="J833" s="325" t="s">
        <v>1146</v>
      </c>
    </row>
    <row r="834" spans="1:10" s="325" customFormat="1" x14ac:dyDescent="0.2">
      <c r="A834" s="325">
        <v>810.12999999999988</v>
      </c>
      <c r="B834" s="325">
        <v>7</v>
      </c>
      <c r="C834" s="325" t="s">
        <v>976</v>
      </c>
      <c r="D834" s="32">
        <v>3</v>
      </c>
      <c r="E834" s="325">
        <f>'6'!M27</f>
        <v>0</v>
      </c>
      <c r="F834" s="265" t="s">
        <v>1368</v>
      </c>
      <c r="G834" s="265" t="s">
        <v>1369</v>
      </c>
      <c r="I834" s="327" t="s">
        <v>31</v>
      </c>
      <c r="J834" s="325" t="s">
        <v>1146</v>
      </c>
    </row>
    <row r="835" spans="1:10" s="325" customFormat="1" x14ac:dyDescent="0.2">
      <c r="A835" s="325">
        <v>810.13999999999987</v>
      </c>
      <c r="B835" s="325">
        <v>7</v>
      </c>
      <c r="C835" s="325" t="s">
        <v>976</v>
      </c>
      <c r="D835" s="32">
        <v>4</v>
      </c>
      <c r="E835" s="325">
        <f>'6'!M28</f>
        <v>0</v>
      </c>
      <c r="F835" s="265" t="s">
        <v>1368</v>
      </c>
      <c r="G835" s="265" t="s">
        <v>1369</v>
      </c>
      <c r="I835" s="327" t="s">
        <v>31</v>
      </c>
      <c r="J835" s="325" t="s">
        <v>1146</v>
      </c>
    </row>
    <row r="836" spans="1:10" s="325" customFormat="1" x14ac:dyDescent="0.2">
      <c r="A836" s="325">
        <v>810.14999999999986</v>
      </c>
      <c r="B836" s="325">
        <v>7</v>
      </c>
      <c r="C836" s="325" t="s">
        <v>976</v>
      </c>
      <c r="D836" s="32">
        <v>5</v>
      </c>
      <c r="E836" s="325">
        <f>'6'!M29</f>
        <v>0</v>
      </c>
      <c r="F836" s="265" t="s">
        <v>1368</v>
      </c>
      <c r="G836" s="265" t="s">
        <v>1369</v>
      </c>
      <c r="I836" s="327" t="s">
        <v>31</v>
      </c>
      <c r="J836" s="325" t="s">
        <v>1146</v>
      </c>
    </row>
    <row r="837" spans="1:10" s="325" customFormat="1" x14ac:dyDescent="0.2">
      <c r="A837" s="325">
        <v>810.15999999999985</v>
      </c>
      <c r="B837" s="325">
        <v>7</v>
      </c>
      <c r="C837" s="325" t="s">
        <v>976</v>
      </c>
      <c r="D837" s="32">
        <v>6</v>
      </c>
      <c r="E837" s="325">
        <f>'6'!M30</f>
        <v>0</v>
      </c>
      <c r="F837" s="265" t="s">
        <v>1368</v>
      </c>
      <c r="G837" s="265" t="s">
        <v>1369</v>
      </c>
      <c r="I837" s="327" t="s">
        <v>31</v>
      </c>
      <c r="J837" s="325" t="s">
        <v>1146</v>
      </c>
    </row>
    <row r="838" spans="1:10" s="325" customFormat="1" x14ac:dyDescent="0.2">
      <c r="A838" s="325">
        <v>810.16999999999985</v>
      </c>
      <c r="B838" s="325">
        <v>7</v>
      </c>
      <c r="C838" s="325" t="s">
        <v>976</v>
      </c>
      <c r="D838" s="32">
        <v>7</v>
      </c>
      <c r="E838" s="325">
        <f>'6'!M31</f>
        <v>0</v>
      </c>
      <c r="F838" s="265" t="s">
        <v>1368</v>
      </c>
      <c r="G838" s="265" t="s">
        <v>1369</v>
      </c>
      <c r="I838" s="327" t="s">
        <v>31</v>
      </c>
      <c r="J838" s="325" t="s">
        <v>1146</v>
      </c>
    </row>
    <row r="839" spans="1:10" s="325" customFormat="1" x14ac:dyDescent="0.2">
      <c r="A839" s="325">
        <v>810.17999999999984</v>
      </c>
      <c r="B839" s="325">
        <v>7</v>
      </c>
      <c r="C839" s="325" t="s">
        <v>976</v>
      </c>
      <c r="D839" s="32">
        <v>8</v>
      </c>
      <c r="E839" s="325">
        <f>'6'!M32</f>
        <v>0</v>
      </c>
      <c r="F839" s="265" t="s">
        <v>1368</v>
      </c>
      <c r="G839" s="265" t="s">
        <v>1369</v>
      </c>
      <c r="I839" s="327" t="s">
        <v>31</v>
      </c>
      <c r="J839" s="325" t="s">
        <v>1146</v>
      </c>
    </row>
    <row r="840" spans="1:10" s="325" customFormat="1" x14ac:dyDescent="0.2">
      <c r="A840" s="325">
        <v>810.18999999999983</v>
      </c>
      <c r="B840" s="325">
        <v>7</v>
      </c>
      <c r="C840" s="325" t="s">
        <v>976</v>
      </c>
      <c r="D840" s="32">
        <v>9</v>
      </c>
      <c r="E840" s="325">
        <f>'6'!M33</f>
        <v>0</v>
      </c>
      <c r="F840" s="265" t="s">
        <v>1368</v>
      </c>
      <c r="G840" s="265" t="s">
        <v>1369</v>
      </c>
      <c r="I840" s="327" t="s">
        <v>31</v>
      </c>
      <c r="J840" s="325" t="s">
        <v>1146</v>
      </c>
    </row>
    <row r="841" spans="1:10" s="325" customFormat="1" x14ac:dyDescent="0.2">
      <c r="A841" s="325">
        <v>810.19999999999982</v>
      </c>
      <c r="B841" s="325">
        <v>7</v>
      </c>
      <c r="C841" s="325" t="s">
        <v>976</v>
      </c>
      <c r="D841" s="32">
        <v>10</v>
      </c>
      <c r="E841" s="325">
        <f>'6'!M34</f>
        <v>0</v>
      </c>
      <c r="F841" s="265" t="s">
        <v>1368</v>
      </c>
      <c r="G841" s="265" t="s">
        <v>1369</v>
      </c>
      <c r="I841" s="327" t="s">
        <v>31</v>
      </c>
      <c r="J841" s="325" t="s">
        <v>1146</v>
      </c>
    </row>
    <row r="842" spans="1:10" hidden="1" x14ac:dyDescent="0.2">
      <c r="A842" s="325">
        <v>811</v>
      </c>
      <c r="B842">
        <v>7</v>
      </c>
      <c r="C842" t="s">
        <v>976</v>
      </c>
      <c r="F842" s="265" t="s">
        <v>201</v>
      </c>
      <c r="I842" s="256" t="s">
        <v>1142</v>
      </c>
    </row>
    <row r="843" spans="1:10" hidden="1" x14ac:dyDescent="0.2">
      <c r="A843" s="325">
        <v>812</v>
      </c>
      <c r="B843">
        <v>7</v>
      </c>
      <c r="C843" t="s">
        <v>976</v>
      </c>
      <c r="F843" s="265" t="s">
        <v>202</v>
      </c>
      <c r="I843" s="256" t="s">
        <v>1142</v>
      </c>
    </row>
    <row r="844" spans="1:10" hidden="1" x14ac:dyDescent="0.2">
      <c r="A844" s="325">
        <v>813</v>
      </c>
      <c r="B844">
        <v>7</v>
      </c>
      <c r="C844" t="s">
        <v>976</v>
      </c>
      <c r="F844" s="265" t="s">
        <v>203</v>
      </c>
      <c r="I844" s="256" t="s">
        <v>1142</v>
      </c>
    </row>
    <row r="845" spans="1:10" hidden="1" x14ac:dyDescent="0.2">
      <c r="A845" s="325">
        <v>814</v>
      </c>
      <c r="B845">
        <v>7</v>
      </c>
      <c r="C845" t="s">
        <v>977</v>
      </c>
      <c r="D845" s="32">
        <v>1</v>
      </c>
      <c r="F845" s="265" t="s">
        <v>200</v>
      </c>
      <c r="I845" s="256" t="s">
        <v>1142</v>
      </c>
    </row>
    <row r="846" spans="1:10" hidden="1" x14ac:dyDescent="0.2">
      <c r="A846" s="325">
        <v>815</v>
      </c>
      <c r="B846">
        <v>7</v>
      </c>
      <c r="C846" t="s">
        <v>977</v>
      </c>
      <c r="D846" s="32">
        <v>2</v>
      </c>
      <c r="F846" s="265" t="s">
        <v>200</v>
      </c>
      <c r="I846" s="256" t="s">
        <v>1142</v>
      </c>
    </row>
    <row r="847" spans="1:10" hidden="1" x14ac:dyDescent="0.2">
      <c r="A847" s="325">
        <v>816</v>
      </c>
      <c r="B847">
        <v>7</v>
      </c>
      <c r="C847" t="s">
        <v>977</v>
      </c>
      <c r="D847" s="32">
        <v>3</v>
      </c>
      <c r="F847" s="265" t="s">
        <v>200</v>
      </c>
      <c r="I847" s="256" t="s">
        <v>1142</v>
      </c>
    </row>
    <row r="848" spans="1:10" hidden="1" x14ac:dyDescent="0.2">
      <c r="A848" s="325">
        <v>817</v>
      </c>
      <c r="B848">
        <v>7</v>
      </c>
      <c r="C848" t="s">
        <v>977</v>
      </c>
      <c r="D848" s="32">
        <v>4</v>
      </c>
      <c r="F848" s="265" t="s">
        <v>200</v>
      </c>
      <c r="I848" s="256" t="s">
        <v>1142</v>
      </c>
    </row>
    <row r="849" spans="1:9" hidden="1" x14ac:dyDescent="0.2">
      <c r="A849" s="325">
        <v>818</v>
      </c>
      <c r="B849">
        <v>7</v>
      </c>
      <c r="C849" t="s">
        <v>977</v>
      </c>
      <c r="D849" s="32">
        <v>5</v>
      </c>
      <c r="F849" s="265" t="s">
        <v>200</v>
      </c>
      <c r="I849" s="256" t="s">
        <v>1142</v>
      </c>
    </row>
    <row r="850" spans="1:9" hidden="1" x14ac:dyDescent="0.2">
      <c r="A850" s="325">
        <v>819</v>
      </c>
      <c r="B850">
        <v>7</v>
      </c>
      <c r="C850" t="s">
        <v>977</v>
      </c>
      <c r="D850" s="32">
        <v>6</v>
      </c>
      <c r="F850" s="265" t="s">
        <v>200</v>
      </c>
      <c r="I850" s="256" t="s">
        <v>1142</v>
      </c>
    </row>
    <row r="851" spans="1:9" hidden="1" x14ac:dyDescent="0.2">
      <c r="A851" s="325">
        <v>820</v>
      </c>
      <c r="B851">
        <v>7</v>
      </c>
      <c r="C851" t="s">
        <v>977</v>
      </c>
      <c r="D851" s="32">
        <v>1</v>
      </c>
      <c r="F851" s="265" t="s">
        <v>116</v>
      </c>
      <c r="I851" s="256" t="s">
        <v>1142</v>
      </c>
    </row>
    <row r="852" spans="1:9" hidden="1" x14ac:dyDescent="0.2">
      <c r="A852" s="325">
        <v>821</v>
      </c>
      <c r="B852">
        <v>7</v>
      </c>
      <c r="C852" t="s">
        <v>977</v>
      </c>
      <c r="D852" s="32">
        <v>2</v>
      </c>
      <c r="F852" s="265" t="s">
        <v>116</v>
      </c>
      <c r="I852" s="256" t="s">
        <v>1142</v>
      </c>
    </row>
    <row r="853" spans="1:9" hidden="1" x14ac:dyDescent="0.2">
      <c r="A853" s="325">
        <v>822</v>
      </c>
      <c r="B853">
        <v>7</v>
      </c>
      <c r="C853" t="s">
        <v>977</v>
      </c>
      <c r="D853" s="32">
        <v>3</v>
      </c>
      <c r="F853" s="265" t="s">
        <v>116</v>
      </c>
      <c r="I853" s="256" t="s">
        <v>1142</v>
      </c>
    </row>
    <row r="854" spans="1:9" hidden="1" x14ac:dyDescent="0.2">
      <c r="A854" s="325">
        <v>823</v>
      </c>
      <c r="B854">
        <v>7</v>
      </c>
      <c r="C854" t="s">
        <v>977</v>
      </c>
      <c r="D854" s="32">
        <v>4</v>
      </c>
      <c r="F854" s="265" t="s">
        <v>116</v>
      </c>
      <c r="I854" s="256" t="s">
        <v>1142</v>
      </c>
    </row>
    <row r="855" spans="1:9" hidden="1" x14ac:dyDescent="0.2">
      <c r="A855" s="325">
        <v>824</v>
      </c>
      <c r="B855">
        <v>7</v>
      </c>
      <c r="C855" t="s">
        <v>977</v>
      </c>
      <c r="D855" s="32">
        <v>5</v>
      </c>
      <c r="F855" s="265" t="s">
        <v>116</v>
      </c>
      <c r="I855" s="256" t="s">
        <v>1142</v>
      </c>
    </row>
    <row r="856" spans="1:9" hidden="1" x14ac:dyDescent="0.2">
      <c r="A856" s="325">
        <v>825</v>
      </c>
      <c r="B856">
        <v>7</v>
      </c>
      <c r="C856" t="s">
        <v>977</v>
      </c>
      <c r="D856" s="32">
        <v>6</v>
      </c>
      <c r="F856" s="265" t="s">
        <v>116</v>
      </c>
      <c r="I856" s="256" t="s">
        <v>1142</v>
      </c>
    </row>
    <row r="857" spans="1:9" hidden="1" x14ac:dyDescent="0.2">
      <c r="A857" s="325">
        <v>826</v>
      </c>
      <c r="B857">
        <v>7</v>
      </c>
      <c r="C857" t="s">
        <v>977</v>
      </c>
      <c r="D857" s="32">
        <v>1</v>
      </c>
      <c r="F857" s="265" t="s">
        <v>978</v>
      </c>
      <c r="I857" s="256" t="s">
        <v>1142</v>
      </c>
    </row>
    <row r="858" spans="1:9" hidden="1" x14ac:dyDescent="0.2">
      <c r="A858" s="325">
        <v>827</v>
      </c>
      <c r="B858">
        <v>7</v>
      </c>
      <c r="C858" t="s">
        <v>977</v>
      </c>
      <c r="D858" s="32">
        <v>2</v>
      </c>
      <c r="F858" s="265" t="s">
        <v>978</v>
      </c>
      <c r="I858" s="256" t="s">
        <v>1142</v>
      </c>
    </row>
    <row r="859" spans="1:9" hidden="1" x14ac:dyDescent="0.2">
      <c r="A859" s="325">
        <v>828</v>
      </c>
      <c r="B859">
        <v>7</v>
      </c>
      <c r="C859" t="s">
        <v>977</v>
      </c>
      <c r="D859" s="32">
        <v>3</v>
      </c>
      <c r="F859" s="265" t="s">
        <v>978</v>
      </c>
      <c r="I859" s="256" t="s">
        <v>1142</v>
      </c>
    </row>
    <row r="860" spans="1:9" hidden="1" x14ac:dyDescent="0.2">
      <c r="A860" s="325">
        <v>829</v>
      </c>
      <c r="B860">
        <v>7</v>
      </c>
      <c r="C860" t="s">
        <v>977</v>
      </c>
      <c r="D860" s="32">
        <v>4</v>
      </c>
      <c r="F860" s="265" t="s">
        <v>978</v>
      </c>
      <c r="I860" s="256" t="s">
        <v>1142</v>
      </c>
    </row>
    <row r="861" spans="1:9" hidden="1" x14ac:dyDescent="0.2">
      <c r="A861" s="325">
        <v>830</v>
      </c>
      <c r="B861">
        <v>7</v>
      </c>
      <c r="C861" t="s">
        <v>977</v>
      </c>
      <c r="D861" s="32">
        <v>5</v>
      </c>
      <c r="F861" s="265" t="s">
        <v>978</v>
      </c>
      <c r="I861" s="256" t="s">
        <v>1142</v>
      </c>
    </row>
    <row r="862" spans="1:9" hidden="1" x14ac:dyDescent="0.2">
      <c r="A862" s="325">
        <v>831</v>
      </c>
      <c r="B862">
        <v>7</v>
      </c>
      <c r="C862" t="s">
        <v>977</v>
      </c>
      <c r="D862" s="32">
        <v>6</v>
      </c>
      <c r="F862" s="265" t="s">
        <v>978</v>
      </c>
      <c r="I862" s="256" t="s">
        <v>1142</v>
      </c>
    </row>
    <row r="863" spans="1:9" hidden="1" x14ac:dyDescent="0.2">
      <c r="A863" s="325">
        <v>832</v>
      </c>
      <c r="B863">
        <v>7</v>
      </c>
      <c r="C863" t="s">
        <v>977</v>
      </c>
      <c r="D863" s="32">
        <v>1</v>
      </c>
      <c r="F863" s="265" t="s">
        <v>615</v>
      </c>
      <c r="I863" s="256" t="s">
        <v>1142</v>
      </c>
    </row>
    <row r="864" spans="1:9" hidden="1" x14ac:dyDescent="0.2">
      <c r="A864" s="325">
        <v>833</v>
      </c>
      <c r="B864">
        <v>7</v>
      </c>
      <c r="C864" t="s">
        <v>977</v>
      </c>
      <c r="D864" s="32">
        <v>2</v>
      </c>
      <c r="F864" s="265" t="s">
        <v>615</v>
      </c>
      <c r="I864" s="256" t="s">
        <v>1142</v>
      </c>
    </row>
    <row r="865" spans="1:9" hidden="1" x14ac:dyDescent="0.2">
      <c r="A865" s="325">
        <v>834</v>
      </c>
      <c r="B865">
        <v>7</v>
      </c>
      <c r="C865" t="s">
        <v>977</v>
      </c>
      <c r="D865" s="32">
        <v>3</v>
      </c>
      <c r="F865" s="265" t="s">
        <v>615</v>
      </c>
      <c r="I865" s="256" t="s">
        <v>1142</v>
      </c>
    </row>
    <row r="866" spans="1:9" hidden="1" x14ac:dyDescent="0.2">
      <c r="A866" s="325">
        <v>835</v>
      </c>
      <c r="B866">
        <v>7</v>
      </c>
      <c r="C866" t="s">
        <v>977</v>
      </c>
      <c r="D866" s="32">
        <v>4</v>
      </c>
      <c r="F866" s="265" t="s">
        <v>615</v>
      </c>
      <c r="I866" s="256" t="s">
        <v>1142</v>
      </c>
    </row>
    <row r="867" spans="1:9" hidden="1" x14ac:dyDescent="0.2">
      <c r="A867" s="325">
        <v>836</v>
      </c>
      <c r="B867">
        <v>7</v>
      </c>
      <c r="C867" t="s">
        <v>977</v>
      </c>
      <c r="D867" s="32">
        <v>5</v>
      </c>
      <c r="F867" s="265" t="s">
        <v>615</v>
      </c>
      <c r="I867" s="256" t="s">
        <v>1142</v>
      </c>
    </row>
    <row r="868" spans="1:9" hidden="1" x14ac:dyDescent="0.2">
      <c r="A868" s="325">
        <v>837</v>
      </c>
      <c r="B868">
        <v>7</v>
      </c>
      <c r="C868" t="s">
        <v>977</v>
      </c>
      <c r="D868" s="32">
        <v>6</v>
      </c>
      <c r="F868" s="265" t="s">
        <v>615</v>
      </c>
      <c r="I868" s="256" t="s">
        <v>1142</v>
      </c>
    </row>
    <row r="869" spans="1:9" hidden="1" x14ac:dyDescent="0.2">
      <c r="A869" s="325">
        <v>838</v>
      </c>
      <c r="B869">
        <v>7</v>
      </c>
      <c r="C869" t="s">
        <v>977</v>
      </c>
      <c r="D869" s="32">
        <v>1</v>
      </c>
      <c r="F869" s="265" t="s">
        <v>205</v>
      </c>
      <c r="I869" s="256" t="s">
        <v>1142</v>
      </c>
    </row>
    <row r="870" spans="1:9" hidden="1" x14ac:dyDescent="0.2">
      <c r="A870" s="325">
        <v>839</v>
      </c>
      <c r="B870">
        <v>7</v>
      </c>
      <c r="C870" t="s">
        <v>977</v>
      </c>
      <c r="D870" s="32">
        <v>2</v>
      </c>
      <c r="F870" s="265" t="s">
        <v>205</v>
      </c>
      <c r="I870" s="256" t="s">
        <v>1142</v>
      </c>
    </row>
    <row r="871" spans="1:9" hidden="1" x14ac:dyDescent="0.2">
      <c r="A871" s="325">
        <v>840</v>
      </c>
      <c r="B871">
        <v>7</v>
      </c>
      <c r="C871" t="s">
        <v>977</v>
      </c>
      <c r="D871" s="32">
        <v>3</v>
      </c>
      <c r="F871" s="265" t="s">
        <v>205</v>
      </c>
      <c r="I871" s="256" t="s">
        <v>1142</v>
      </c>
    </row>
    <row r="872" spans="1:9" hidden="1" x14ac:dyDescent="0.2">
      <c r="A872" s="325">
        <v>841</v>
      </c>
      <c r="B872">
        <v>7</v>
      </c>
      <c r="C872" t="s">
        <v>977</v>
      </c>
      <c r="D872" s="32">
        <v>4</v>
      </c>
      <c r="F872" s="265" t="s">
        <v>205</v>
      </c>
      <c r="I872" s="256" t="s">
        <v>1142</v>
      </c>
    </row>
    <row r="873" spans="1:9" hidden="1" x14ac:dyDescent="0.2">
      <c r="A873" s="325">
        <v>842</v>
      </c>
      <c r="B873">
        <v>7</v>
      </c>
      <c r="C873" t="s">
        <v>977</v>
      </c>
      <c r="D873" s="32">
        <v>5</v>
      </c>
      <c r="F873" s="265" t="s">
        <v>205</v>
      </c>
      <c r="I873" s="256" t="s">
        <v>1142</v>
      </c>
    </row>
    <row r="874" spans="1:9" hidden="1" x14ac:dyDescent="0.2">
      <c r="A874" s="325">
        <v>843</v>
      </c>
      <c r="B874">
        <v>7</v>
      </c>
      <c r="C874" t="s">
        <v>977</v>
      </c>
      <c r="D874" s="32">
        <v>6</v>
      </c>
      <c r="F874" s="265" t="s">
        <v>205</v>
      </c>
      <c r="I874" s="256" t="s">
        <v>1142</v>
      </c>
    </row>
    <row r="875" spans="1:9" hidden="1" x14ac:dyDescent="0.2">
      <c r="A875" s="325">
        <v>844</v>
      </c>
      <c r="B875">
        <v>7</v>
      </c>
      <c r="C875" t="s">
        <v>977</v>
      </c>
      <c r="F875" s="265" t="s">
        <v>201</v>
      </c>
      <c r="I875" s="256" t="s">
        <v>1279</v>
      </c>
    </row>
    <row r="876" spans="1:9" hidden="1" x14ac:dyDescent="0.2">
      <c r="A876" s="325">
        <v>845</v>
      </c>
      <c r="B876">
        <v>7</v>
      </c>
      <c r="C876" t="s">
        <v>977</v>
      </c>
      <c r="F876" s="265" t="s">
        <v>202</v>
      </c>
      <c r="I876" s="256" t="s">
        <v>1142</v>
      </c>
    </row>
    <row r="877" spans="1:9" hidden="1" x14ac:dyDescent="0.2">
      <c r="A877" s="325">
        <v>846</v>
      </c>
      <c r="B877">
        <v>7</v>
      </c>
      <c r="C877" t="s">
        <v>977</v>
      </c>
      <c r="F877" s="265" t="s">
        <v>203</v>
      </c>
      <c r="I877" s="256" t="s">
        <v>1142</v>
      </c>
    </row>
    <row r="878" spans="1:9" hidden="1" x14ac:dyDescent="0.2">
      <c r="A878" s="325">
        <v>847</v>
      </c>
      <c r="B878">
        <v>7</v>
      </c>
      <c r="C878" t="s">
        <v>256</v>
      </c>
      <c r="D878" s="32">
        <v>1</v>
      </c>
      <c r="F878" s="265" t="s">
        <v>207</v>
      </c>
      <c r="I878" s="256" t="s">
        <v>1142</v>
      </c>
    </row>
    <row r="879" spans="1:9" hidden="1" x14ac:dyDescent="0.2">
      <c r="A879" s="325">
        <v>848</v>
      </c>
      <c r="B879">
        <v>7</v>
      </c>
      <c r="C879" t="s">
        <v>256</v>
      </c>
      <c r="D879" s="32">
        <v>2</v>
      </c>
      <c r="F879" s="265" t="s">
        <v>207</v>
      </c>
      <c r="I879" s="256" t="s">
        <v>1142</v>
      </c>
    </row>
    <row r="880" spans="1:9" hidden="1" x14ac:dyDescent="0.2">
      <c r="A880" s="325">
        <v>849</v>
      </c>
      <c r="B880">
        <v>7</v>
      </c>
      <c r="C880" t="s">
        <v>256</v>
      </c>
      <c r="D880" s="32">
        <v>3</v>
      </c>
      <c r="F880" s="265" t="s">
        <v>207</v>
      </c>
      <c r="I880" s="256" t="s">
        <v>1142</v>
      </c>
    </row>
    <row r="881" spans="1:9" hidden="1" x14ac:dyDescent="0.2">
      <c r="A881" s="325">
        <v>850</v>
      </c>
      <c r="B881">
        <v>7</v>
      </c>
      <c r="C881" t="s">
        <v>256</v>
      </c>
      <c r="D881" s="32">
        <v>4</v>
      </c>
      <c r="F881" s="265" t="s">
        <v>207</v>
      </c>
      <c r="I881" s="256" t="s">
        <v>1142</v>
      </c>
    </row>
    <row r="882" spans="1:9" hidden="1" x14ac:dyDescent="0.2">
      <c r="A882" s="325">
        <v>851</v>
      </c>
      <c r="B882">
        <v>7</v>
      </c>
      <c r="C882" t="s">
        <v>256</v>
      </c>
      <c r="D882" s="32">
        <v>5</v>
      </c>
      <c r="F882" s="265" t="s">
        <v>207</v>
      </c>
      <c r="I882" s="256" t="s">
        <v>1142</v>
      </c>
    </row>
    <row r="883" spans="1:9" hidden="1" x14ac:dyDescent="0.2">
      <c r="A883" s="325">
        <v>852</v>
      </c>
      <c r="B883">
        <v>7</v>
      </c>
      <c r="C883" t="s">
        <v>256</v>
      </c>
      <c r="D883" s="32">
        <v>6</v>
      </c>
      <c r="F883" s="265" t="s">
        <v>207</v>
      </c>
      <c r="I883" s="256" t="s">
        <v>1142</v>
      </c>
    </row>
    <row r="884" spans="1:9" hidden="1" x14ac:dyDescent="0.2">
      <c r="A884" s="325">
        <v>853</v>
      </c>
      <c r="B884">
        <v>7</v>
      </c>
      <c r="C884" t="s">
        <v>256</v>
      </c>
      <c r="D884" s="32">
        <v>7</v>
      </c>
      <c r="F884" s="265" t="s">
        <v>207</v>
      </c>
      <c r="I884" s="256" t="s">
        <v>1142</v>
      </c>
    </row>
    <row r="885" spans="1:9" hidden="1" x14ac:dyDescent="0.2">
      <c r="A885" s="325">
        <v>854</v>
      </c>
      <c r="B885">
        <v>7</v>
      </c>
      <c r="C885" t="s">
        <v>256</v>
      </c>
      <c r="D885" s="32">
        <v>8</v>
      </c>
      <c r="F885" s="265" t="s">
        <v>207</v>
      </c>
      <c r="I885" s="256" t="s">
        <v>1142</v>
      </c>
    </row>
    <row r="886" spans="1:9" hidden="1" x14ac:dyDescent="0.2">
      <c r="A886" s="325">
        <v>855</v>
      </c>
      <c r="B886">
        <v>7</v>
      </c>
      <c r="C886" t="s">
        <v>256</v>
      </c>
      <c r="D886" s="32">
        <v>9</v>
      </c>
      <c r="F886" s="265" t="s">
        <v>207</v>
      </c>
      <c r="I886" s="256" t="s">
        <v>1142</v>
      </c>
    </row>
    <row r="887" spans="1:9" hidden="1" x14ac:dyDescent="0.2">
      <c r="A887" s="325">
        <v>856</v>
      </c>
      <c r="B887">
        <v>7</v>
      </c>
      <c r="C887" t="s">
        <v>256</v>
      </c>
      <c r="D887" s="32">
        <v>10</v>
      </c>
      <c r="F887" s="265" t="s">
        <v>207</v>
      </c>
      <c r="I887" s="256" t="s">
        <v>1142</v>
      </c>
    </row>
    <row r="888" spans="1:9" hidden="1" x14ac:dyDescent="0.2">
      <c r="A888" s="325">
        <v>857</v>
      </c>
      <c r="B888">
        <v>7</v>
      </c>
      <c r="C888" t="s">
        <v>256</v>
      </c>
      <c r="D888" s="32">
        <v>1</v>
      </c>
      <c r="F888" s="265" t="s">
        <v>208</v>
      </c>
      <c r="I888" s="256" t="s">
        <v>1142</v>
      </c>
    </row>
    <row r="889" spans="1:9" hidden="1" x14ac:dyDescent="0.2">
      <c r="A889" s="325">
        <v>858</v>
      </c>
      <c r="B889">
        <v>7</v>
      </c>
      <c r="C889" t="s">
        <v>256</v>
      </c>
      <c r="D889" s="32">
        <v>2</v>
      </c>
      <c r="F889" s="265" t="s">
        <v>208</v>
      </c>
      <c r="I889" s="256" t="s">
        <v>1142</v>
      </c>
    </row>
    <row r="890" spans="1:9" hidden="1" x14ac:dyDescent="0.2">
      <c r="A890" s="325">
        <v>859</v>
      </c>
      <c r="B890">
        <v>7</v>
      </c>
      <c r="C890" t="s">
        <v>256</v>
      </c>
      <c r="D890" s="32">
        <v>3</v>
      </c>
      <c r="F890" s="265" t="s">
        <v>208</v>
      </c>
      <c r="I890" s="256" t="s">
        <v>1142</v>
      </c>
    </row>
    <row r="891" spans="1:9" hidden="1" x14ac:dyDescent="0.2">
      <c r="A891" s="325">
        <v>860</v>
      </c>
      <c r="B891">
        <v>7</v>
      </c>
      <c r="C891" t="s">
        <v>256</v>
      </c>
      <c r="D891" s="32">
        <v>4</v>
      </c>
      <c r="F891" s="265" t="s">
        <v>208</v>
      </c>
      <c r="I891" s="256" t="s">
        <v>1142</v>
      </c>
    </row>
    <row r="892" spans="1:9" hidden="1" x14ac:dyDescent="0.2">
      <c r="A892" s="325">
        <v>861</v>
      </c>
      <c r="B892">
        <v>7</v>
      </c>
      <c r="C892" t="s">
        <v>256</v>
      </c>
      <c r="D892" s="32">
        <v>5</v>
      </c>
      <c r="F892" s="265" t="s">
        <v>208</v>
      </c>
      <c r="I892" s="256" t="s">
        <v>1142</v>
      </c>
    </row>
    <row r="893" spans="1:9" hidden="1" x14ac:dyDescent="0.2">
      <c r="A893" s="325">
        <v>862</v>
      </c>
      <c r="B893">
        <v>7</v>
      </c>
      <c r="C893" t="s">
        <v>256</v>
      </c>
      <c r="D893" s="32">
        <v>6</v>
      </c>
      <c r="F893" s="265" t="s">
        <v>208</v>
      </c>
      <c r="I893" s="256" t="s">
        <v>1142</v>
      </c>
    </row>
    <row r="894" spans="1:9" hidden="1" x14ac:dyDescent="0.2">
      <c r="A894" s="325">
        <v>863</v>
      </c>
      <c r="B894">
        <v>7</v>
      </c>
      <c r="C894" t="s">
        <v>256</v>
      </c>
      <c r="D894" s="32">
        <v>7</v>
      </c>
      <c r="F894" s="265" t="s">
        <v>208</v>
      </c>
      <c r="I894" s="256" t="s">
        <v>1142</v>
      </c>
    </row>
    <row r="895" spans="1:9" hidden="1" x14ac:dyDescent="0.2">
      <c r="A895" s="325">
        <v>864</v>
      </c>
      <c r="B895">
        <v>7</v>
      </c>
      <c r="C895" t="s">
        <v>256</v>
      </c>
      <c r="D895" s="32">
        <v>8</v>
      </c>
      <c r="F895" s="265" t="s">
        <v>208</v>
      </c>
      <c r="I895" s="256" t="s">
        <v>1142</v>
      </c>
    </row>
    <row r="896" spans="1:9" hidden="1" x14ac:dyDescent="0.2">
      <c r="A896" s="325">
        <v>865</v>
      </c>
      <c r="B896">
        <v>7</v>
      </c>
      <c r="C896" t="s">
        <v>256</v>
      </c>
      <c r="D896" s="32">
        <v>9</v>
      </c>
      <c r="F896" s="265" t="s">
        <v>208</v>
      </c>
      <c r="I896" s="256" t="s">
        <v>1142</v>
      </c>
    </row>
    <row r="897" spans="1:9" hidden="1" x14ac:dyDescent="0.2">
      <c r="A897" s="325">
        <v>866</v>
      </c>
      <c r="B897">
        <v>7</v>
      </c>
      <c r="C897" t="s">
        <v>256</v>
      </c>
      <c r="D897" s="32">
        <v>10</v>
      </c>
      <c r="F897" s="265" t="s">
        <v>208</v>
      </c>
      <c r="I897" s="256" t="s">
        <v>1142</v>
      </c>
    </row>
    <row r="898" spans="1:9" hidden="1" x14ac:dyDescent="0.2">
      <c r="A898" s="325">
        <v>867</v>
      </c>
      <c r="B898">
        <v>7</v>
      </c>
      <c r="C898" t="s">
        <v>256</v>
      </c>
      <c r="D898" s="32">
        <v>1</v>
      </c>
      <c r="F898" s="265" t="s">
        <v>209</v>
      </c>
      <c r="I898" s="256" t="s">
        <v>1142</v>
      </c>
    </row>
    <row r="899" spans="1:9" hidden="1" x14ac:dyDescent="0.2">
      <c r="A899" s="325">
        <v>868</v>
      </c>
      <c r="B899">
        <v>7</v>
      </c>
      <c r="C899" t="s">
        <v>256</v>
      </c>
      <c r="D899" s="32">
        <v>2</v>
      </c>
      <c r="F899" s="265" t="s">
        <v>209</v>
      </c>
      <c r="I899" s="256" t="s">
        <v>1142</v>
      </c>
    </row>
    <row r="900" spans="1:9" hidden="1" x14ac:dyDescent="0.2">
      <c r="A900" s="325">
        <v>869</v>
      </c>
      <c r="B900">
        <v>7</v>
      </c>
      <c r="C900" t="s">
        <v>256</v>
      </c>
      <c r="D900" s="32">
        <v>3</v>
      </c>
      <c r="F900" s="265" t="s">
        <v>209</v>
      </c>
      <c r="I900" s="256" t="s">
        <v>1142</v>
      </c>
    </row>
    <row r="901" spans="1:9" hidden="1" x14ac:dyDescent="0.2">
      <c r="A901" s="325">
        <v>870</v>
      </c>
      <c r="B901">
        <v>7</v>
      </c>
      <c r="C901" t="s">
        <v>256</v>
      </c>
      <c r="D901" s="32">
        <v>4</v>
      </c>
      <c r="F901" s="265" t="s">
        <v>209</v>
      </c>
      <c r="I901" s="256" t="s">
        <v>1142</v>
      </c>
    </row>
    <row r="902" spans="1:9" hidden="1" x14ac:dyDescent="0.2">
      <c r="A902" s="325">
        <v>871</v>
      </c>
      <c r="B902">
        <v>7</v>
      </c>
      <c r="C902" t="s">
        <v>256</v>
      </c>
      <c r="D902" s="32">
        <v>5</v>
      </c>
      <c r="F902" s="265" t="s">
        <v>209</v>
      </c>
      <c r="I902" s="256" t="s">
        <v>1142</v>
      </c>
    </row>
    <row r="903" spans="1:9" hidden="1" x14ac:dyDescent="0.2">
      <c r="A903" s="325">
        <v>872</v>
      </c>
      <c r="B903">
        <v>7</v>
      </c>
      <c r="C903" t="s">
        <v>256</v>
      </c>
      <c r="D903" s="32">
        <v>6</v>
      </c>
      <c r="F903" s="265" t="s">
        <v>209</v>
      </c>
      <c r="I903" s="256" t="s">
        <v>1142</v>
      </c>
    </row>
    <row r="904" spans="1:9" hidden="1" x14ac:dyDescent="0.2">
      <c r="A904" s="325">
        <v>873</v>
      </c>
      <c r="B904">
        <v>7</v>
      </c>
      <c r="C904" t="s">
        <v>256</v>
      </c>
      <c r="D904" s="32">
        <v>7</v>
      </c>
      <c r="F904" s="265" t="s">
        <v>209</v>
      </c>
      <c r="I904" s="256" t="s">
        <v>1142</v>
      </c>
    </row>
    <row r="905" spans="1:9" hidden="1" x14ac:dyDescent="0.2">
      <c r="A905" s="325">
        <v>874</v>
      </c>
      <c r="B905">
        <v>7</v>
      </c>
      <c r="C905" t="s">
        <v>256</v>
      </c>
      <c r="D905" s="32">
        <v>8</v>
      </c>
      <c r="F905" s="265" t="s">
        <v>209</v>
      </c>
      <c r="I905" s="256" t="s">
        <v>1142</v>
      </c>
    </row>
    <row r="906" spans="1:9" hidden="1" x14ac:dyDescent="0.2">
      <c r="A906" s="325">
        <v>875</v>
      </c>
      <c r="B906">
        <v>7</v>
      </c>
      <c r="C906" t="s">
        <v>256</v>
      </c>
      <c r="D906" s="32">
        <v>9</v>
      </c>
      <c r="F906" s="265" t="s">
        <v>209</v>
      </c>
      <c r="I906" s="256" t="s">
        <v>1142</v>
      </c>
    </row>
    <row r="907" spans="1:9" hidden="1" x14ac:dyDescent="0.2">
      <c r="A907" s="325">
        <v>876</v>
      </c>
      <c r="B907">
        <v>7</v>
      </c>
      <c r="C907" t="s">
        <v>256</v>
      </c>
      <c r="D907" s="32">
        <v>10</v>
      </c>
      <c r="F907" s="265" t="s">
        <v>209</v>
      </c>
      <c r="I907" s="256" t="s">
        <v>1142</v>
      </c>
    </row>
    <row r="908" spans="1:9" hidden="1" x14ac:dyDescent="0.2">
      <c r="A908" s="325">
        <v>877</v>
      </c>
      <c r="B908">
        <v>7</v>
      </c>
      <c r="C908" t="s">
        <v>256</v>
      </c>
      <c r="D908" s="32">
        <v>1</v>
      </c>
      <c r="F908" s="265" t="s">
        <v>210</v>
      </c>
      <c r="I908" s="256" t="s">
        <v>1142</v>
      </c>
    </row>
    <row r="909" spans="1:9" hidden="1" x14ac:dyDescent="0.2">
      <c r="A909" s="325">
        <v>878</v>
      </c>
      <c r="B909">
        <v>7</v>
      </c>
      <c r="C909" t="s">
        <v>256</v>
      </c>
      <c r="D909" s="32">
        <v>2</v>
      </c>
      <c r="F909" s="265" t="s">
        <v>210</v>
      </c>
      <c r="I909" s="256" t="s">
        <v>1142</v>
      </c>
    </row>
    <row r="910" spans="1:9" hidden="1" x14ac:dyDescent="0.2">
      <c r="A910" s="325">
        <v>879</v>
      </c>
      <c r="B910">
        <v>7</v>
      </c>
      <c r="C910" t="s">
        <v>256</v>
      </c>
      <c r="D910" s="32">
        <v>3</v>
      </c>
      <c r="F910" s="265" t="s">
        <v>210</v>
      </c>
      <c r="I910" s="256" t="s">
        <v>1142</v>
      </c>
    </row>
    <row r="911" spans="1:9" hidden="1" x14ac:dyDescent="0.2">
      <c r="A911" s="325">
        <v>880</v>
      </c>
      <c r="B911">
        <v>7</v>
      </c>
      <c r="C911" t="s">
        <v>256</v>
      </c>
      <c r="D911" s="32">
        <v>4</v>
      </c>
      <c r="F911" s="265" t="s">
        <v>210</v>
      </c>
      <c r="I911" s="256" t="s">
        <v>1142</v>
      </c>
    </row>
    <row r="912" spans="1:9" hidden="1" x14ac:dyDescent="0.2">
      <c r="A912" s="325">
        <v>881</v>
      </c>
      <c r="B912">
        <v>7</v>
      </c>
      <c r="C912" t="s">
        <v>256</v>
      </c>
      <c r="D912" s="32">
        <v>5</v>
      </c>
      <c r="F912" s="265" t="s">
        <v>210</v>
      </c>
      <c r="I912" s="256" t="s">
        <v>1142</v>
      </c>
    </row>
    <row r="913" spans="1:9" hidden="1" x14ac:dyDescent="0.2">
      <c r="A913" s="325">
        <v>882</v>
      </c>
      <c r="B913">
        <v>7</v>
      </c>
      <c r="C913" t="s">
        <v>256</v>
      </c>
      <c r="D913" s="32">
        <v>6</v>
      </c>
      <c r="F913" s="265" t="s">
        <v>210</v>
      </c>
      <c r="I913" s="256" t="s">
        <v>1142</v>
      </c>
    </row>
    <row r="914" spans="1:9" hidden="1" x14ac:dyDescent="0.2">
      <c r="A914" s="325">
        <v>883</v>
      </c>
      <c r="B914">
        <v>7</v>
      </c>
      <c r="C914" t="s">
        <v>256</v>
      </c>
      <c r="D914" s="32">
        <v>7</v>
      </c>
      <c r="F914" s="265" t="s">
        <v>210</v>
      </c>
      <c r="I914" s="256" t="s">
        <v>1142</v>
      </c>
    </row>
    <row r="915" spans="1:9" hidden="1" x14ac:dyDescent="0.2">
      <c r="A915" s="325">
        <v>884</v>
      </c>
      <c r="B915">
        <v>7</v>
      </c>
      <c r="C915" t="s">
        <v>256</v>
      </c>
      <c r="D915" s="32">
        <v>8</v>
      </c>
      <c r="F915" s="265" t="s">
        <v>210</v>
      </c>
      <c r="I915" s="256" t="s">
        <v>1142</v>
      </c>
    </row>
    <row r="916" spans="1:9" hidden="1" x14ac:dyDescent="0.2">
      <c r="A916" s="325">
        <v>885</v>
      </c>
      <c r="B916">
        <v>7</v>
      </c>
      <c r="C916" t="s">
        <v>256</v>
      </c>
      <c r="D916" s="32">
        <v>9</v>
      </c>
      <c r="F916" s="265" t="s">
        <v>210</v>
      </c>
      <c r="I916" s="256" t="s">
        <v>1142</v>
      </c>
    </row>
    <row r="917" spans="1:9" hidden="1" x14ac:dyDescent="0.2">
      <c r="A917" s="325">
        <v>886</v>
      </c>
      <c r="B917">
        <v>7</v>
      </c>
      <c r="C917" t="s">
        <v>256</v>
      </c>
      <c r="D917" s="32">
        <v>10</v>
      </c>
      <c r="F917" s="265" t="s">
        <v>210</v>
      </c>
      <c r="I917" s="256" t="s">
        <v>1142</v>
      </c>
    </row>
    <row r="918" spans="1:9" hidden="1" x14ac:dyDescent="0.2">
      <c r="A918" s="325">
        <v>887</v>
      </c>
      <c r="B918">
        <v>7</v>
      </c>
      <c r="C918" t="s">
        <v>256</v>
      </c>
      <c r="D918" s="32">
        <v>1</v>
      </c>
      <c r="F918" s="265" t="s">
        <v>211</v>
      </c>
      <c r="I918" s="256" t="s">
        <v>1142</v>
      </c>
    </row>
    <row r="919" spans="1:9" hidden="1" x14ac:dyDescent="0.2">
      <c r="A919" s="325">
        <v>888</v>
      </c>
      <c r="B919">
        <v>7</v>
      </c>
      <c r="C919" t="s">
        <v>256</v>
      </c>
      <c r="D919" s="32">
        <v>2</v>
      </c>
      <c r="F919" s="265" t="s">
        <v>211</v>
      </c>
      <c r="I919" s="256" t="s">
        <v>1142</v>
      </c>
    </row>
    <row r="920" spans="1:9" hidden="1" x14ac:dyDescent="0.2">
      <c r="A920" s="325">
        <v>889</v>
      </c>
      <c r="B920">
        <v>7</v>
      </c>
      <c r="C920" t="s">
        <v>256</v>
      </c>
      <c r="D920" s="32">
        <v>3</v>
      </c>
      <c r="F920" s="265" t="s">
        <v>211</v>
      </c>
      <c r="I920" s="256" t="s">
        <v>1142</v>
      </c>
    </row>
    <row r="921" spans="1:9" hidden="1" x14ac:dyDescent="0.2">
      <c r="A921" s="325">
        <v>890</v>
      </c>
      <c r="B921">
        <v>7</v>
      </c>
      <c r="C921" t="s">
        <v>256</v>
      </c>
      <c r="D921" s="32">
        <v>4</v>
      </c>
      <c r="F921" s="265" t="s">
        <v>211</v>
      </c>
      <c r="I921" s="256" t="s">
        <v>1142</v>
      </c>
    </row>
    <row r="922" spans="1:9" hidden="1" x14ac:dyDescent="0.2">
      <c r="A922" s="325">
        <v>891</v>
      </c>
      <c r="B922">
        <v>7</v>
      </c>
      <c r="C922" t="s">
        <v>256</v>
      </c>
      <c r="D922" s="32">
        <v>5</v>
      </c>
      <c r="F922" s="265" t="s">
        <v>211</v>
      </c>
      <c r="I922" s="256" t="s">
        <v>1142</v>
      </c>
    </row>
    <row r="923" spans="1:9" hidden="1" x14ac:dyDescent="0.2">
      <c r="A923" s="325">
        <v>892</v>
      </c>
      <c r="B923">
        <v>7</v>
      </c>
      <c r="C923" t="s">
        <v>256</v>
      </c>
      <c r="D923" s="32">
        <v>6</v>
      </c>
      <c r="F923" s="265" t="s">
        <v>211</v>
      </c>
      <c r="I923" s="256" t="s">
        <v>1142</v>
      </c>
    </row>
    <row r="924" spans="1:9" hidden="1" x14ac:dyDescent="0.2">
      <c r="A924" s="325">
        <v>893</v>
      </c>
      <c r="B924">
        <v>7</v>
      </c>
      <c r="C924" t="s">
        <v>256</v>
      </c>
      <c r="D924" s="32">
        <v>7</v>
      </c>
      <c r="F924" s="265" t="s">
        <v>211</v>
      </c>
      <c r="I924" s="256" t="s">
        <v>1142</v>
      </c>
    </row>
    <row r="925" spans="1:9" hidden="1" x14ac:dyDescent="0.2">
      <c r="A925" s="325">
        <v>894</v>
      </c>
      <c r="B925">
        <v>7</v>
      </c>
      <c r="C925" t="s">
        <v>256</v>
      </c>
      <c r="D925" s="32">
        <v>8</v>
      </c>
      <c r="F925" s="265" t="s">
        <v>211</v>
      </c>
      <c r="I925" s="256" t="s">
        <v>1142</v>
      </c>
    </row>
    <row r="926" spans="1:9" hidden="1" x14ac:dyDescent="0.2">
      <c r="A926" s="325">
        <v>895</v>
      </c>
      <c r="B926">
        <v>7</v>
      </c>
      <c r="C926" t="s">
        <v>256</v>
      </c>
      <c r="D926" s="32">
        <v>9</v>
      </c>
      <c r="F926" s="265" t="s">
        <v>211</v>
      </c>
      <c r="I926" s="256" t="s">
        <v>1142</v>
      </c>
    </row>
    <row r="927" spans="1:9" hidden="1" x14ac:dyDescent="0.2">
      <c r="A927" s="325">
        <v>896</v>
      </c>
      <c r="B927">
        <v>7</v>
      </c>
      <c r="C927" t="s">
        <v>256</v>
      </c>
      <c r="D927" s="32">
        <v>10</v>
      </c>
      <c r="F927" s="265" t="s">
        <v>211</v>
      </c>
      <c r="I927" s="256" t="s">
        <v>1142</v>
      </c>
    </row>
    <row r="928" spans="1:9" hidden="1" x14ac:dyDescent="0.2">
      <c r="A928" s="325">
        <v>897</v>
      </c>
      <c r="B928">
        <v>7</v>
      </c>
      <c r="C928" t="s">
        <v>256</v>
      </c>
      <c r="D928" s="32">
        <v>1</v>
      </c>
      <c r="F928" s="265" t="s">
        <v>212</v>
      </c>
      <c r="I928" s="256" t="s">
        <v>1142</v>
      </c>
    </row>
    <row r="929" spans="1:12" hidden="1" x14ac:dyDescent="0.2">
      <c r="A929" s="325">
        <v>898</v>
      </c>
      <c r="B929">
        <v>7</v>
      </c>
      <c r="C929" t="s">
        <v>256</v>
      </c>
      <c r="D929" s="32">
        <v>2</v>
      </c>
      <c r="F929" s="265" t="s">
        <v>212</v>
      </c>
      <c r="I929" s="256" t="s">
        <v>1142</v>
      </c>
    </row>
    <row r="930" spans="1:12" hidden="1" x14ac:dyDescent="0.2">
      <c r="A930" s="325">
        <v>899</v>
      </c>
      <c r="B930">
        <v>7</v>
      </c>
      <c r="C930" t="s">
        <v>256</v>
      </c>
      <c r="D930" s="32">
        <v>3</v>
      </c>
      <c r="F930" s="265" t="s">
        <v>212</v>
      </c>
      <c r="I930" s="256" t="s">
        <v>1142</v>
      </c>
    </row>
    <row r="931" spans="1:12" hidden="1" x14ac:dyDescent="0.2">
      <c r="A931" s="325">
        <v>900</v>
      </c>
      <c r="B931">
        <v>7</v>
      </c>
      <c r="C931" t="s">
        <v>256</v>
      </c>
      <c r="D931" s="32">
        <v>4</v>
      </c>
      <c r="F931" s="265" t="s">
        <v>212</v>
      </c>
      <c r="I931" s="256" t="s">
        <v>1142</v>
      </c>
    </row>
    <row r="932" spans="1:12" hidden="1" x14ac:dyDescent="0.2">
      <c r="A932" s="325">
        <v>901</v>
      </c>
      <c r="B932">
        <v>7</v>
      </c>
      <c r="C932" t="s">
        <v>256</v>
      </c>
      <c r="D932" s="32">
        <v>5</v>
      </c>
      <c r="F932" s="265" t="s">
        <v>212</v>
      </c>
      <c r="I932" s="256" t="s">
        <v>1142</v>
      </c>
    </row>
    <row r="933" spans="1:12" hidden="1" x14ac:dyDescent="0.2">
      <c r="A933" s="325">
        <v>902</v>
      </c>
      <c r="B933">
        <v>7</v>
      </c>
      <c r="C933" t="s">
        <v>256</v>
      </c>
      <c r="D933" s="32">
        <v>6</v>
      </c>
      <c r="F933" s="265" t="s">
        <v>212</v>
      </c>
      <c r="I933" s="256" t="s">
        <v>1142</v>
      </c>
    </row>
    <row r="934" spans="1:12" hidden="1" x14ac:dyDescent="0.2">
      <c r="A934" s="325">
        <v>903</v>
      </c>
      <c r="B934">
        <v>7</v>
      </c>
      <c r="C934" t="s">
        <v>256</v>
      </c>
      <c r="D934" s="32">
        <v>7</v>
      </c>
      <c r="F934" s="265" t="s">
        <v>212</v>
      </c>
      <c r="I934" s="256" t="s">
        <v>1142</v>
      </c>
    </row>
    <row r="935" spans="1:12" hidden="1" x14ac:dyDescent="0.2">
      <c r="A935" s="325">
        <v>904</v>
      </c>
      <c r="B935">
        <v>7</v>
      </c>
      <c r="C935" t="s">
        <v>256</v>
      </c>
      <c r="D935" s="32">
        <v>8</v>
      </c>
      <c r="F935" s="265" t="s">
        <v>212</v>
      </c>
      <c r="I935" s="256" t="s">
        <v>1142</v>
      </c>
    </row>
    <row r="936" spans="1:12" hidden="1" x14ac:dyDescent="0.2">
      <c r="A936" s="325">
        <v>905</v>
      </c>
      <c r="B936">
        <v>7</v>
      </c>
      <c r="C936" t="s">
        <v>256</v>
      </c>
      <c r="D936" s="32">
        <v>9</v>
      </c>
      <c r="F936" s="265" t="s">
        <v>212</v>
      </c>
      <c r="I936" s="256" t="s">
        <v>1142</v>
      </c>
    </row>
    <row r="937" spans="1:12" hidden="1" x14ac:dyDescent="0.2">
      <c r="A937" s="325">
        <v>906</v>
      </c>
      <c r="B937">
        <v>7</v>
      </c>
      <c r="C937" t="s">
        <v>256</v>
      </c>
      <c r="D937" s="32">
        <v>10</v>
      </c>
      <c r="F937" s="265" t="s">
        <v>212</v>
      </c>
      <c r="I937" s="256" t="s">
        <v>1142</v>
      </c>
    </row>
    <row r="938" spans="1:12" s="325" customFormat="1" x14ac:dyDescent="0.2">
      <c r="A938" s="325">
        <v>906.1</v>
      </c>
      <c r="B938" s="325">
        <v>7</v>
      </c>
      <c r="C938" s="325" t="s">
        <v>256</v>
      </c>
      <c r="D938" s="32"/>
      <c r="E938" s="326">
        <f>'6'!K69</f>
        <v>0</v>
      </c>
      <c r="F938" s="265" t="s">
        <v>1377</v>
      </c>
      <c r="G938" s="353" t="s">
        <v>1294</v>
      </c>
      <c r="I938" s="386" t="s">
        <v>31</v>
      </c>
      <c r="J938" s="325" t="s">
        <v>1146</v>
      </c>
    </row>
    <row r="939" spans="1:12" hidden="1" x14ac:dyDescent="0.2">
      <c r="A939" s="325">
        <v>907</v>
      </c>
      <c r="B939">
        <v>7</v>
      </c>
      <c r="C939" t="s">
        <v>256</v>
      </c>
      <c r="F939" s="265" t="s">
        <v>213</v>
      </c>
      <c r="I939" s="256" t="s">
        <v>1142</v>
      </c>
    </row>
    <row r="940" spans="1:12" hidden="1" x14ac:dyDescent="0.2">
      <c r="A940" s="325">
        <v>908</v>
      </c>
      <c r="B940">
        <v>8</v>
      </c>
      <c r="C940" t="s">
        <v>267</v>
      </c>
      <c r="F940" s="242" t="s">
        <v>784</v>
      </c>
      <c r="G940" s="316"/>
      <c r="I940" s="256" t="s">
        <v>1142</v>
      </c>
    </row>
    <row r="941" spans="1:12" hidden="1" x14ac:dyDescent="0.2">
      <c r="A941" s="325">
        <v>909</v>
      </c>
      <c r="B941">
        <v>8</v>
      </c>
      <c r="C941" t="s">
        <v>267</v>
      </c>
      <c r="F941" s="263" t="s">
        <v>268</v>
      </c>
      <c r="G941" s="263"/>
      <c r="I941" s="256" t="s">
        <v>1142</v>
      </c>
    </row>
    <row r="942" spans="1:12" hidden="1" x14ac:dyDescent="0.2">
      <c r="A942" s="325">
        <v>910</v>
      </c>
      <c r="B942">
        <v>8</v>
      </c>
      <c r="C942" t="s">
        <v>267</v>
      </c>
      <c r="F942" s="242" t="s">
        <v>374</v>
      </c>
      <c r="G942" s="316"/>
      <c r="I942" s="256" t="s">
        <v>1142</v>
      </c>
    </row>
    <row r="943" spans="1:12" hidden="1" x14ac:dyDescent="0.2">
      <c r="A943" s="325">
        <v>911</v>
      </c>
      <c r="B943">
        <v>8</v>
      </c>
      <c r="C943" t="s">
        <v>267</v>
      </c>
      <c r="F943" s="263" t="s">
        <v>256</v>
      </c>
      <c r="G943" s="263"/>
      <c r="I943" s="256" t="s">
        <v>1142</v>
      </c>
    </row>
    <row r="944" spans="1:12" hidden="1" x14ac:dyDescent="0.2">
      <c r="A944" s="325">
        <v>912</v>
      </c>
      <c r="B944">
        <v>8</v>
      </c>
      <c r="C944" t="s">
        <v>267</v>
      </c>
      <c r="E944" s="321">
        <f>'7'!C11</f>
        <v>0</v>
      </c>
      <c r="F944" s="265" t="s">
        <v>979</v>
      </c>
      <c r="G944" s="353" t="s">
        <v>1294</v>
      </c>
      <c r="I944" s="256" t="s">
        <v>31</v>
      </c>
      <c r="J944" s="325" t="s">
        <v>1146</v>
      </c>
      <c r="K944" s="325" t="str">
        <f>IF(E944=0,"",E944)</f>
        <v/>
      </c>
      <c r="L944" s="253" t="s">
        <v>1307</v>
      </c>
    </row>
    <row r="945" spans="1:12" hidden="1" x14ac:dyDescent="0.2">
      <c r="A945" s="325">
        <v>913</v>
      </c>
      <c r="B945">
        <v>8</v>
      </c>
      <c r="C945" t="s">
        <v>267</v>
      </c>
      <c r="F945" s="265" t="s">
        <v>269</v>
      </c>
      <c r="I945" s="256" t="s">
        <v>1142</v>
      </c>
    </row>
    <row r="946" spans="1:12" hidden="1" x14ac:dyDescent="0.2">
      <c r="A946" s="325">
        <v>914</v>
      </c>
      <c r="B946">
        <v>8</v>
      </c>
      <c r="C946" t="s">
        <v>267</v>
      </c>
      <c r="F946" s="265" t="s">
        <v>270</v>
      </c>
      <c r="I946" s="256" t="s">
        <v>1142</v>
      </c>
    </row>
    <row r="947" spans="1:12" hidden="1" x14ac:dyDescent="0.2">
      <c r="A947" s="325">
        <v>915</v>
      </c>
      <c r="B947">
        <v>8</v>
      </c>
      <c r="C947" t="s">
        <v>271</v>
      </c>
      <c r="E947" s="350">
        <f>'7'!C15</f>
        <v>0</v>
      </c>
      <c r="F947" s="306" t="s">
        <v>261</v>
      </c>
      <c r="G947" s="353" t="s">
        <v>1294</v>
      </c>
      <c r="H947" t="s">
        <v>1274</v>
      </c>
      <c r="I947" s="256" t="s">
        <v>31</v>
      </c>
      <c r="J947" t="str">
        <f>C947</f>
        <v>Administrative Expenses</v>
      </c>
      <c r="K947" s="325" t="str">
        <f t="shared" ref="K947:K957" si="3">IF(E947=0,"",E947)</f>
        <v/>
      </c>
      <c r="L947" s="253" t="s">
        <v>1307</v>
      </c>
    </row>
    <row r="948" spans="1:12" hidden="1" x14ac:dyDescent="0.2">
      <c r="A948" s="325">
        <v>916</v>
      </c>
      <c r="B948">
        <v>8</v>
      </c>
      <c r="C948" t="s">
        <v>271</v>
      </c>
      <c r="E948" s="350">
        <f>'7'!C16</f>
        <v>0</v>
      </c>
      <c r="F948" s="306" t="s">
        <v>1202</v>
      </c>
      <c r="G948" s="353" t="s">
        <v>1294</v>
      </c>
      <c r="H948" s="325" t="s">
        <v>1274</v>
      </c>
      <c r="I948" s="256" t="s">
        <v>31</v>
      </c>
      <c r="J948" s="325" t="str">
        <f t="shared" ref="J948:J958" si="4">C948</f>
        <v>Administrative Expenses</v>
      </c>
      <c r="K948" s="325" t="str">
        <f t="shared" si="3"/>
        <v/>
      </c>
      <c r="L948" s="253" t="s">
        <v>1307</v>
      </c>
    </row>
    <row r="949" spans="1:12" hidden="1" x14ac:dyDescent="0.2">
      <c r="A949" s="325">
        <v>917</v>
      </c>
      <c r="B949">
        <v>8</v>
      </c>
      <c r="C949" t="s">
        <v>271</v>
      </c>
      <c r="E949" s="350">
        <f>'7'!C17</f>
        <v>0</v>
      </c>
      <c r="F949" s="306" t="s">
        <v>1206</v>
      </c>
      <c r="G949" s="353" t="s">
        <v>1294</v>
      </c>
      <c r="H949" s="325" t="s">
        <v>1274</v>
      </c>
      <c r="I949" s="256" t="s">
        <v>31</v>
      </c>
      <c r="J949" s="325" t="str">
        <f t="shared" si="4"/>
        <v>Administrative Expenses</v>
      </c>
      <c r="K949" s="325" t="str">
        <f t="shared" si="3"/>
        <v/>
      </c>
      <c r="L949" s="253" t="s">
        <v>1307</v>
      </c>
    </row>
    <row r="950" spans="1:12" hidden="1" x14ac:dyDescent="0.2">
      <c r="A950" s="325">
        <v>918</v>
      </c>
      <c r="B950">
        <v>8</v>
      </c>
      <c r="C950" t="s">
        <v>271</v>
      </c>
      <c r="E950" s="350">
        <f>'7'!C18</f>
        <v>0</v>
      </c>
      <c r="F950" s="306" t="s">
        <v>1203</v>
      </c>
      <c r="G950" s="353" t="s">
        <v>1294</v>
      </c>
      <c r="H950" s="325" t="s">
        <v>1274</v>
      </c>
      <c r="I950" s="256" t="s">
        <v>31</v>
      </c>
      <c r="J950" s="325" t="str">
        <f t="shared" si="4"/>
        <v>Administrative Expenses</v>
      </c>
      <c r="K950" s="325" t="str">
        <f t="shared" si="3"/>
        <v/>
      </c>
      <c r="L950" s="253" t="s">
        <v>1307</v>
      </c>
    </row>
    <row r="951" spans="1:12" hidden="1" x14ac:dyDescent="0.2">
      <c r="A951" s="325">
        <v>919</v>
      </c>
      <c r="B951">
        <v>8</v>
      </c>
      <c r="C951" t="s">
        <v>271</v>
      </c>
      <c r="E951" s="350">
        <f>'7'!C19</f>
        <v>0</v>
      </c>
      <c r="F951" s="307" t="s">
        <v>1209</v>
      </c>
      <c r="G951" s="353" t="s">
        <v>1294</v>
      </c>
      <c r="H951" s="325" t="s">
        <v>1274</v>
      </c>
      <c r="I951" s="256" t="s">
        <v>31</v>
      </c>
      <c r="J951" s="325" t="str">
        <f t="shared" si="4"/>
        <v>Administrative Expenses</v>
      </c>
      <c r="K951" s="325" t="str">
        <f t="shared" si="3"/>
        <v/>
      </c>
      <c r="L951" s="253" t="s">
        <v>1307</v>
      </c>
    </row>
    <row r="952" spans="1:12" hidden="1" x14ac:dyDescent="0.2">
      <c r="A952" s="325">
        <v>920</v>
      </c>
      <c r="B952">
        <v>8</v>
      </c>
      <c r="C952" t="s">
        <v>271</v>
      </c>
      <c r="E952" s="350">
        <f>'7'!C20</f>
        <v>0</v>
      </c>
      <c r="F952" s="306" t="s">
        <v>1204</v>
      </c>
      <c r="G952" s="353" t="s">
        <v>1294</v>
      </c>
      <c r="H952" s="325" t="s">
        <v>1274</v>
      </c>
      <c r="I952" s="256" t="s">
        <v>31</v>
      </c>
      <c r="J952" s="325" t="str">
        <f t="shared" si="4"/>
        <v>Administrative Expenses</v>
      </c>
      <c r="K952" s="325" t="str">
        <f t="shared" si="3"/>
        <v/>
      </c>
      <c r="L952" s="253" t="s">
        <v>1307</v>
      </c>
    </row>
    <row r="953" spans="1:12" hidden="1" x14ac:dyDescent="0.2">
      <c r="A953" s="325">
        <v>921</v>
      </c>
      <c r="B953">
        <v>8</v>
      </c>
      <c r="C953" t="s">
        <v>271</v>
      </c>
      <c r="E953" s="350">
        <f>'7'!C21</f>
        <v>0</v>
      </c>
      <c r="F953" s="306" t="s">
        <v>1205</v>
      </c>
      <c r="G953" s="353" t="s">
        <v>1294</v>
      </c>
      <c r="H953" s="325" t="s">
        <v>1274</v>
      </c>
      <c r="I953" s="256" t="s">
        <v>31</v>
      </c>
      <c r="J953" s="325" t="str">
        <f t="shared" si="4"/>
        <v>Administrative Expenses</v>
      </c>
      <c r="K953" s="325" t="str">
        <f t="shared" si="3"/>
        <v/>
      </c>
      <c r="L953" s="253" t="s">
        <v>1307</v>
      </c>
    </row>
    <row r="954" spans="1:12" hidden="1" x14ac:dyDescent="0.2">
      <c r="A954" s="325">
        <v>922</v>
      </c>
      <c r="B954">
        <v>8</v>
      </c>
      <c r="C954" t="s">
        <v>271</v>
      </c>
      <c r="E954" s="350">
        <f>'7'!C22</f>
        <v>0</v>
      </c>
      <c r="F954" s="306" t="s">
        <v>1208</v>
      </c>
      <c r="G954" s="353" t="s">
        <v>1294</v>
      </c>
      <c r="H954" s="325" t="s">
        <v>1274</v>
      </c>
      <c r="I954" s="256" t="s">
        <v>31</v>
      </c>
      <c r="J954" s="325" t="str">
        <f t="shared" si="4"/>
        <v>Administrative Expenses</v>
      </c>
      <c r="K954" s="325" t="str">
        <f t="shared" si="3"/>
        <v/>
      </c>
      <c r="L954" s="253" t="s">
        <v>1307</v>
      </c>
    </row>
    <row r="955" spans="1:12" s="325" customFormat="1" hidden="1" x14ac:dyDescent="0.2">
      <c r="A955" s="325">
        <v>923</v>
      </c>
      <c r="B955" s="325">
        <v>8</v>
      </c>
      <c r="C955" s="325" t="s">
        <v>271</v>
      </c>
      <c r="E955" s="350">
        <f>'7'!C23</f>
        <v>0</v>
      </c>
      <c r="F955" s="306" t="s">
        <v>91</v>
      </c>
      <c r="G955" s="353" t="s">
        <v>1294</v>
      </c>
      <c r="H955" s="325" t="s">
        <v>1274</v>
      </c>
      <c r="I955" s="327" t="s">
        <v>31</v>
      </c>
      <c r="J955" s="325" t="str">
        <f t="shared" si="4"/>
        <v>Administrative Expenses</v>
      </c>
      <c r="K955" s="325" t="str">
        <f t="shared" si="3"/>
        <v/>
      </c>
      <c r="L955" s="253" t="s">
        <v>1307</v>
      </c>
    </row>
    <row r="956" spans="1:12" s="325" customFormat="1" hidden="1" x14ac:dyDescent="0.2">
      <c r="A956" s="325">
        <v>924</v>
      </c>
      <c r="B956" s="325">
        <v>8</v>
      </c>
      <c r="C956" s="325" t="s">
        <v>271</v>
      </c>
      <c r="E956" s="350">
        <f>'7'!C24</f>
        <v>0</v>
      </c>
      <c r="F956" s="306" t="s">
        <v>1207</v>
      </c>
      <c r="G956" s="353" t="s">
        <v>1294</v>
      </c>
      <c r="H956" s="325" t="s">
        <v>1274</v>
      </c>
      <c r="I956" s="327" t="s">
        <v>31</v>
      </c>
      <c r="J956" s="325" t="str">
        <f t="shared" si="4"/>
        <v>Administrative Expenses</v>
      </c>
      <c r="K956" s="325" t="str">
        <f t="shared" si="3"/>
        <v/>
      </c>
      <c r="L956" s="253" t="s">
        <v>1307</v>
      </c>
    </row>
    <row r="957" spans="1:12" s="325" customFormat="1" hidden="1" x14ac:dyDescent="0.2">
      <c r="A957" s="325">
        <v>925</v>
      </c>
      <c r="B957" s="325">
        <v>8</v>
      </c>
      <c r="C957" s="325" t="s">
        <v>271</v>
      </c>
      <c r="E957" s="350">
        <f>'7'!C25</f>
        <v>0</v>
      </c>
      <c r="F957" s="79" t="s">
        <v>282</v>
      </c>
      <c r="G957" s="353" t="s">
        <v>1294</v>
      </c>
      <c r="H957" s="325" t="s">
        <v>1274</v>
      </c>
      <c r="I957" s="327" t="s">
        <v>31</v>
      </c>
      <c r="J957" s="325" t="str">
        <f t="shared" si="4"/>
        <v>Administrative Expenses</v>
      </c>
      <c r="K957" s="325" t="str">
        <f t="shared" si="3"/>
        <v/>
      </c>
      <c r="L957" s="253" t="s">
        <v>1307</v>
      </c>
    </row>
    <row r="958" spans="1:12" s="325" customFormat="1" hidden="1" x14ac:dyDescent="0.2">
      <c r="A958" s="325">
        <v>926</v>
      </c>
      <c r="B958" s="325">
        <v>8</v>
      </c>
      <c r="C958" s="325" t="s">
        <v>271</v>
      </c>
      <c r="F958" s="349" t="s">
        <v>1067</v>
      </c>
      <c r="G958" s="265"/>
      <c r="H958" s="325" t="s">
        <v>1278</v>
      </c>
      <c r="I958" s="327" t="s">
        <v>1279</v>
      </c>
      <c r="J958" s="325" t="str">
        <f t="shared" si="4"/>
        <v>Administrative Expenses</v>
      </c>
    </row>
    <row r="959" spans="1:12" hidden="1" x14ac:dyDescent="0.2">
      <c r="A959" s="325">
        <v>927</v>
      </c>
      <c r="B959">
        <v>8</v>
      </c>
      <c r="C959" t="s">
        <v>271</v>
      </c>
      <c r="F959" s="265" t="s">
        <v>1068</v>
      </c>
      <c r="I959" s="256" t="s">
        <v>1142</v>
      </c>
    </row>
    <row r="960" spans="1:12" hidden="1" x14ac:dyDescent="0.2">
      <c r="A960" s="325">
        <v>928</v>
      </c>
      <c r="B960">
        <v>8</v>
      </c>
      <c r="C960" t="s">
        <v>273</v>
      </c>
      <c r="E960" s="350">
        <f>'7'!C31</f>
        <v>0</v>
      </c>
      <c r="F960" s="306" t="s">
        <v>1210</v>
      </c>
      <c r="G960" s="353" t="s">
        <v>1294</v>
      </c>
      <c r="I960" s="256" t="s">
        <v>31</v>
      </c>
      <c r="J960" s="325" t="str">
        <f t="shared" ref="J960:J967" si="5">C960</f>
        <v>Operating Expenses</v>
      </c>
      <c r="K960" s="325" t="str">
        <f t="shared" ref="K960:K966" si="6">IF(E960=0,"",E960)</f>
        <v/>
      </c>
      <c r="L960" s="253" t="s">
        <v>1307</v>
      </c>
    </row>
    <row r="961" spans="1:12" hidden="1" x14ac:dyDescent="0.2">
      <c r="A961" s="325">
        <v>929</v>
      </c>
      <c r="B961">
        <v>8</v>
      </c>
      <c r="C961" t="s">
        <v>273</v>
      </c>
      <c r="E961" s="350">
        <f>'7'!C32</f>
        <v>0</v>
      </c>
      <c r="F961" s="306" t="s">
        <v>1211</v>
      </c>
      <c r="G961" s="353" t="s">
        <v>1294</v>
      </c>
      <c r="I961" s="256" t="s">
        <v>31</v>
      </c>
      <c r="J961" s="325" t="str">
        <f t="shared" si="5"/>
        <v>Operating Expenses</v>
      </c>
      <c r="K961" s="325" t="str">
        <f t="shared" si="6"/>
        <v/>
      </c>
      <c r="L961" s="253" t="s">
        <v>1307</v>
      </c>
    </row>
    <row r="962" spans="1:12" hidden="1" x14ac:dyDescent="0.2">
      <c r="A962" s="325">
        <v>930</v>
      </c>
      <c r="B962">
        <v>8</v>
      </c>
      <c r="C962" t="s">
        <v>273</v>
      </c>
      <c r="E962" s="350">
        <f>'7'!C33</f>
        <v>0</v>
      </c>
      <c r="F962" s="306" t="s">
        <v>1212</v>
      </c>
      <c r="G962" s="353" t="s">
        <v>1294</v>
      </c>
      <c r="I962" s="256" t="s">
        <v>31</v>
      </c>
      <c r="J962" s="325" t="str">
        <f t="shared" si="5"/>
        <v>Operating Expenses</v>
      </c>
      <c r="K962" s="325" t="str">
        <f t="shared" si="6"/>
        <v/>
      </c>
      <c r="L962" s="253" t="s">
        <v>1307</v>
      </c>
    </row>
    <row r="963" spans="1:12" hidden="1" x14ac:dyDescent="0.2">
      <c r="A963" s="325">
        <v>931</v>
      </c>
      <c r="B963">
        <v>8</v>
      </c>
      <c r="C963" t="s">
        <v>273</v>
      </c>
      <c r="E963" s="350">
        <f>'7'!C34</f>
        <v>0</v>
      </c>
      <c r="F963" s="306" t="s">
        <v>1213</v>
      </c>
      <c r="G963" s="353" t="s">
        <v>1294</v>
      </c>
      <c r="I963" s="256" t="s">
        <v>31</v>
      </c>
      <c r="J963" s="325" t="str">
        <f t="shared" si="5"/>
        <v>Operating Expenses</v>
      </c>
      <c r="K963" s="325" t="str">
        <f t="shared" si="6"/>
        <v/>
      </c>
      <c r="L963" s="253" t="s">
        <v>1307</v>
      </c>
    </row>
    <row r="964" spans="1:12" hidden="1" x14ac:dyDescent="0.2">
      <c r="A964" s="325">
        <v>932</v>
      </c>
      <c r="B964">
        <v>8</v>
      </c>
      <c r="C964" t="s">
        <v>273</v>
      </c>
      <c r="E964" s="350">
        <f>'7'!C35</f>
        <v>0</v>
      </c>
      <c r="F964" s="306" t="s">
        <v>191</v>
      </c>
      <c r="G964" s="353" t="s">
        <v>1294</v>
      </c>
      <c r="I964" s="256" t="s">
        <v>31</v>
      </c>
      <c r="J964" s="325" t="str">
        <f t="shared" si="5"/>
        <v>Operating Expenses</v>
      </c>
      <c r="K964" s="325" t="str">
        <f t="shared" si="6"/>
        <v/>
      </c>
      <c r="L964" s="253" t="s">
        <v>1307</v>
      </c>
    </row>
    <row r="965" spans="1:12" hidden="1" x14ac:dyDescent="0.2">
      <c r="A965" s="325">
        <v>933</v>
      </c>
      <c r="B965">
        <v>8</v>
      </c>
      <c r="C965" t="s">
        <v>273</v>
      </c>
      <c r="E965" s="350">
        <f>'7'!C36</f>
        <v>0</v>
      </c>
      <c r="F965" s="306" t="s">
        <v>265</v>
      </c>
      <c r="G965" s="353" t="s">
        <v>1294</v>
      </c>
      <c r="I965" s="256" t="s">
        <v>31</v>
      </c>
      <c r="J965" s="325" t="str">
        <f t="shared" si="5"/>
        <v>Operating Expenses</v>
      </c>
      <c r="K965" s="325" t="str">
        <f t="shared" si="6"/>
        <v/>
      </c>
      <c r="L965" s="253" t="s">
        <v>1307</v>
      </c>
    </row>
    <row r="966" spans="1:12" hidden="1" x14ac:dyDescent="0.2">
      <c r="A966" s="325">
        <v>934</v>
      </c>
      <c r="B966">
        <v>8</v>
      </c>
      <c r="C966" t="s">
        <v>273</v>
      </c>
      <c r="E966" s="350">
        <f>'7'!C37</f>
        <v>0</v>
      </c>
      <c r="F966" s="79" t="s">
        <v>274</v>
      </c>
      <c r="G966" s="353" t="s">
        <v>1294</v>
      </c>
      <c r="I966" s="256" t="s">
        <v>31</v>
      </c>
      <c r="J966" s="325" t="str">
        <f t="shared" si="5"/>
        <v>Operating Expenses</v>
      </c>
      <c r="K966" s="325" t="str">
        <f t="shared" si="6"/>
        <v/>
      </c>
      <c r="L966" s="253" t="s">
        <v>1307</v>
      </c>
    </row>
    <row r="967" spans="1:12" hidden="1" x14ac:dyDescent="0.2">
      <c r="A967" s="325">
        <v>935</v>
      </c>
      <c r="B967">
        <v>8</v>
      </c>
      <c r="C967" t="s">
        <v>273</v>
      </c>
      <c r="F967" s="265" t="s">
        <v>1069</v>
      </c>
      <c r="H967" t="s">
        <v>1278</v>
      </c>
      <c r="I967" s="327" t="s">
        <v>1279</v>
      </c>
      <c r="J967" s="325" t="str">
        <f t="shared" si="5"/>
        <v>Operating Expenses</v>
      </c>
    </row>
    <row r="968" spans="1:12" hidden="1" x14ac:dyDescent="0.2">
      <c r="A968" s="325">
        <v>936</v>
      </c>
      <c r="B968">
        <v>8</v>
      </c>
      <c r="C968" t="s">
        <v>273</v>
      </c>
      <c r="F968" s="265" t="s">
        <v>1068</v>
      </c>
      <c r="I968" s="256" t="s">
        <v>1142</v>
      </c>
    </row>
    <row r="969" spans="1:12" hidden="1" x14ac:dyDescent="0.2">
      <c r="A969" s="325">
        <v>937</v>
      </c>
      <c r="B969">
        <v>8</v>
      </c>
      <c r="C969" t="s">
        <v>275</v>
      </c>
      <c r="E969" s="350">
        <f>'7'!G15</f>
        <v>0</v>
      </c>
      <c r="F969" s="306" t="s">
        <v>259</v>
      </c>
      <c r="G969" s="353" t="s">
        <v>1294</v>
      </c>
      <c r="H969" t="s">
        <v>1274</v>
      </c>
      <c r="I969" s="256" t="s">
        <v>31</v>
      </c>
      <c r="J969" s="325" t="str">
        <f t="shared" ref="J969:J981" si="7">C969</f>
        <v>Maintenance Expenses</v>
      </c>
      <c r="K969" s="325" t="str">
        <f t="shared" ref="K969:K980" si="8">IF(E969=0,"",E969)</f>
        <v/>
      </c>
      <c r="L969" s="253" t="s">
        <v>1307</v>
      </c>
    </row>
    <row r="970" spans="1:12" hidden="1" x14ac:dyDescent="0.2">
      <c r="A970" s="325">
        <v>938</v>
      </c>
      <c r="B970">
        <v>8</v>
      </c>
      <c r="C970" t="s">
        <v>275</v>
      </c>
      <c r="E970" s="350">
        <f>'7'!G16</f>
        <v>0</v>
      </c>
      <c r="F970" s="306" t="s">
        <v>1216</v>
      </c>
      <c r="G970" s="353" t="s">
        <v>1294</v>
      </c>
      <c r="H970" s="325" t="s">
        <v>1274</v>
      </c>
      <c r="I970" s="256" t="s">
        <v>31</v>
      </c>
      <c r="J970" s="325" t="str">
        <f t="shared" si="7"/>
        <v>Maintenance Expenses</v>
      </c>
      <c r="K970" s="325" t="str">
        <f t="shared" si="8"/>
        <v/>
      </c>
      <c r="L970" s="253" t="s">
        <v>1307</v>
      </c>
    </row>
    <row r="971" spans="1:12" hidden="1" x14ac:dyDescent="0.2">
      <c r="A971" s="325">
        <v>939</v>
      </c>
      <c r="B971">
        <v>8</v>
      </c>
      <c r="C971" t="s">
        <v>275</v>
      </c>
      <c r="E971" s="350">
        <f>'7'!G17</f>
        <v>0</v>
      </c>
      <c r="F971" s="308" t="s">
        <v>104</v>
      </c>
      <c r="G971" s="353" t="s">
        <v>1294</v>
      </c>
      <c r="H971" s="325" t="s">
        <v>1274</v>
      </c>
      <c r="I971" s="256" t="s">
        <v>31</v>
      </c>
      <c r="J971" s="325" t="str">
        <f t="shared" si="7"/>
        <v>Maintenance Expenses</v>
      </c>
      <c r="K971" s="325" t="str">
        <f t="shared" si="8"/>
        <v/>
      </c>
      <c r="L971" s="253" t="s">
        <v>1307</v>
      </c>
    </row>
    <row r="972" spans="1:12" hidden="1" x14ac:dyDescent="0.2">
      <c r="A972" s="325">
        <v>940</v>
      </c>
      <c r="B972">
        <v>8</v>
      </c>
      <c r="C972" t="s">
        <v>275</v>
      </c>
      <c r="E972" s="350">
        <f>'7'!G18</f>
        <v>0</v>
      </c>
      <c r="F972" s="308" t="s">
        <v>1214</v>
      </c>
      <c r="G972" s="353" t="s">
        <v>1294</v>
      </c>
      <c r="H972" s="325" t="s">
        <v>1274</v>
      </c>
      <c r="I972" s="256" t="s">
        <v>31</v>
      </c>
      <c r="J972" s="325" t="str">
        <f t="shared" si="7"/>
        <v>Maintenance Expenses</v>
      </c>
      <c r="K972" s="325" t="str">
        <f t="shared" si="8"/>
        <v/>
      </c>
      <c r="L972" s="253" t="s">
        <v>1307</v>
      </c>
    </row>
    <row r="973" spans="1:12" hidden="1" x14ac:dyDescent="0.2">
      <c r="A973" s="325">
        <v>941</v>
      </c>
      <c r="B973">
        <v>8</v>
      </c>
      <c r="C973" t="s">
        <v>275</v>
      </c>
      <c r="E973" s="350">
        <f>'7'!G19</f>
        <v>0</v>
      </c>
      <c r="F973" s="308" t="s">
        <v>798</v>
      </c>
      <c r="G973" s="353" t="s">
        <v>1294</v>
      </c>
      <c r="H973" s="325" t="s">
        <v>1274</v>
      </c>
      <c r="I973" s="256" t="s">
        <v>31</v>
      </c>
      <c r="J973" s="325" t="str">
        <f t="shared" si="7"/>
        <v>Maintenance Expenses</v>
      </c>
      <c r="K973" s="325" t="str">
        <f t="shared" si="8"/>
        <v/>
      </c>
      <c r="L973" s="253" t="s">
        <v>1307</v>
      </c>
    </row>
    <row r="974" spans="1:12" hidden="1" x14ac:dyDescent="0.2">
      <c r="A974" s="325">
        <v>942</v>
      </c>
      <c r="B974">
        <v>8</v>
      </c>
      <c r="C974" t="s">
        <v>275</v>
      </c>
      <c r="E974" s="350">
        <f>'7'!G20</f>
        <v>0</v>
      </c>
      <c r="F974" s="308" t="s">
        <v>1217</v>
      </c>
      <c r="G974" s="353" t="s">
        <v>1294</v>
      </c>
      <c r="H974" s="325" t="s">
        <v>1274</v>
      </c>
      <c r="I974" s="256" t="s">
        <v>31</v>
      </c>
      <c r="J974" s="325" t="str">
        <f t="shared" si="7"/>
        <v>Maintenance Expenses</v>
      </c>
      <c r="K974" s="325" t="str">
        <f t="shared" si="8"/>
        <v/>
      </c>
      <c r="L974" s="253" t="s">
        <v>1307</v>
      </c>
    </row>
    <row r="975" spans="1:12" hidden="1" x14ac:dyDescent="0.2">
      <c r="A975" s="325">
        <v>943</v>
      </c>
      <c r="B975">
        <v>8</v>
      </c>
      <c r="C975" t="s">
        <v>275</v>
      </c>
      <c r="E975" s="350">
        <f>'7'!G21</f>
        <v>0</v>
      </c>
      <c r="F975" s="308" t="s">
        <v>1215</v>
      </c>
      <c r="G975" s="353" t="s">
        <v>1294</v>
      </c>
      <c r="H975" s="325" t="s">
        <v>1274</v>
      </c>
      <c r="I975" s="256" t="s">
        <v>31</v>
      </c>
      <c r="J975" s="325" t="str">
        <f t="shared" si="7"/>
        <v>Maintenance Expenses</v>
      </c>
      <c r="K975" s="325" t="str">
        <f t="shared" si="8"/>
        <v/>
      </c>
      <c r="L975" s="253" t="s">
        <v>1307</v>
      </c>
    </row>
    <row r="976" spans="1:12" hidden="1" x14ac:dyDescent="0.2">
      <c r="A976" s="325">
        <v>944</v>
      </c>
      <c r="B976">
        <v>8</v>
      </c>
      <c r="C976" t="s">
        <v>275</v>
      </c>
      <c r="E976" s="350">
        <f>'7'!G22</f>
        <v>0</v>
      </c>
      <c r="F976" s="182" t="s">
        <v>257</v>
      </c>
      <c r="G976" s="353" t="s">
        <v>1294</v>
      </c>
      <c r="H976" s="325" t="s">
        <v>1274</v>
      </c>
      <c r="I976" s="256" t="s">
        <v>31</v>
      </c>
      <c r="J976" s="325" t="str">
        <f t="shared" si="7"/>
        <v>Maintenance Expenses</v>
      </c>
      <c r="K976" s="325" t="str">
        <f t="shared" si="8"/>
        <v/>
      </c>
      <c r="L976" s="253" t="s">
        <v>1307</v>
      </c>
    </row>
    <row r="977" spans="1:12" s="325" customFormat="1" hidden="1" x14ac:dyDescent="0.2">
      <c r="A977" s="325">
        <v>944.1</v>
      </c>
      <c r="B977" s="325">
        <v>8</v>
      </c>
      <c r="C977" s="325" t="s">
        <v>275</v>
      </c>
      <c r="E977" s="350">
        <f>'7'!G23</f>
        <v>0</v>
      </c>
      <c r="F977" s="182" t="s">
        <v>1349</v>
      </c>
      <c r="G977" s="353" t="s">
        <v>1294</v>
      </c>
      <c r="I977" s="327" t="s">
        <v>31</v>
      </c>
      <c r="J977" s="325" t="str">
        <f t="shared" si="7"/>
        <v>Maintenance Expenses</v>
      </c>
      <c r="L977" s="253"/>
    </row>
    <row r="978" spans="1:12" hidden="1" x14ac:dyDescent="0.2">
      <c r="A978" s="325">
        <v>945</v>
      </c>
      <c r="B978">
        <v>8</v>
      </c>
      <c r="C978" t="s">
        <v>275</v>
      </c>
      <c r="E978" s="350">
        <f>'7'!G24</f>
        <v>0</v>
      </c>
      <c r="F978" s="308" t="s">
        <v>260</v>
      </c>
      <c r="G978" s="353" t="s">
        <v>1294</v>
      </c>
      <c r="H978" s="325" t="s">
        <v>1274</v>
      </c>
      <c r="I978" s="256" t="s">
        <v>31</v>
      </c>
      <c r="J978" s="325" t="str">
        <f t="shared" si="7"/>
        <v>Maintenance Expenses</v>
      </c>
      <c r="K978" s="325" t="str">
        <f t="shared" si="8"/>
        <v/>
      </c>
      <c r="L978" s="253" t="s">
        <v>1307</v>
      </c>
    </row>
    <row r="979" spans="1:12" s="325" customFormat="1" hidden="1" x14ac:dyDescent="0.2">
      <c r="A979" s="325">
        <v>946</v>
      </c>
      <c r="B979" s="325">
        <v>8</v>
      </c>
      <c r="C979" s="325" t="s">
        <v>275</v>
      </c>
      <c r="E979" s="350">
        <f>'7'!G25</f>
        <v>0</v>
      </c>
      <c r="F979" s="182" t="s">
        <v>258</v>
      </c>
      <c r="G979" s="353" t="s">
        <v>1294</v>
      </c>
      <c r="H979" s="325" t="s">
        <v>1274</v>
      </c>
      <c r="I979" s="327" t="s">
        <v>31</v>
      </c>
      <c r="J979" s="325" t="str">
        <f t="shared" si="7"/>
        <v>Maintenance Expenses</v>
      </c>
      <c r="K979" s="325" t="str">
        <f t="shared" si="8"/>
        <v/>
      </c>
      <c r="L979" s="253" t="s">
        <v>1307</v>
      </c>
    </row>
    <row r="980" spans="1:12" s="325" customFormat="1" hidden="1" x14ac:dyDescent="0.2">
      <c r="A980" s="325">
        <v>947</v>
      </c>
      <c r="B980" s="325">
        <v>8</v>
      </c>
      <c r="C980" s="325" t="s">
        <v>275</v>
      </c>
      <c r="E980" s="350">
        <f>'7'!G26</f>
        <v>0</v>
      </c>
      <c r="F980" s="182" t="s">
        <v>276</v>
      </c>
      <c r="G980" s="353" t="s">
        <v>1294</v>
      </c>
      <c r="H980" s="325" t="s">
        <v>1274</v>
      </c>
      <c r="I980" s="327" t="s">
        <v>31</v>
      </c>
      <c r="J980" s="325" t="str">
        <f t="shared" si="7"/>
        <v>Maintenance Expenses</v>
      </c>
      <c r="K980" s="325" t="str">
        <f t="shared" si="8"/>
        <v/>
      </c>
      <c r="L980" s="253" t="s">
        <v>1307</v>
      </c>
    </row>
    <row r="981" spans="1:12" hidden="1" x14ac:dyDescent="0.2">
      <c r="A981" s="325">
        <v>948</v>
      </c>
      <c r="B981">
        <v>8</v>
      </c>
      <c r="C981" t="s">
        <v>275</v>
      </c>
      <c r="F981" s="265" t="s">
        <v>1070</v>
      </c>
      <c r="H981" t="s">
        <v>1278</v>
      </c>
      <c r="I981" s="327" t="s">
        <v>1279</v>
      </c>
      <c r="J981" s="325" t="str">
        <f t="shared" si="7"/>
        <v>Maintenance Expenses</v>
      </c>
    </row>
    <row r="982" spans="1:12" hidden="1" x14ac:dyDescent="0.2">
      <c r="A982" s="325">
        <v>949</v>
      </c>
      <c r="B982">
        <v>8</v>
      </c>
      <c r="C982" t="s">
        <v>275</v>
      </c>
      <c r="F982" s="265" t="s">
        <v>1068</v>
      </c>
      <c r="I982" s="256" t="s">
        <v>1142</v>
      </c>
    </row>
    <row r="983" spans="1:12" hidden="1" x14ac:dyDescent="0.2">
      <c r="A983" s="325">
        <v>950</v>
      </c>
      <c r="B983">
        <v>8</v>
      </c>
      <c r="C983" t="s">
        <v>1218</v>
      </c>
      <c r="E983" s="350">
        <f>'7'!G31</f>
        <v>0</v>
      </c>
      <c r="F983" s="308" t="s">
        <v>264</v>
      </c>
      <c r="G983" s="353" t="s">
        <v>1294</v>
      </c>
      <c r="H983" s="325" t="s">
        <v>1274</v>
      </c>
      <c r="I983" s="256" t="s">
        <v>31</v>
      </c>
      <c r="J983" s="325" t="str">
        <f t="shared" ref="J983:J988" si="9">C983</f>
        <v>Fixed Expenses</v>
      </c>
      <c r="K983" s="325" t="str">
        <f>IF(E983=0,"",E983)</f>
        <v/>
      </c>
      <c r="L983" s="253" t="s">
        <v>1307</v>
      </c>
    </row>
    <row r="984" spans="1:12" hidden="1" x14ac:dyDescent="0.2">
      <c r="A984" s="325">
        <v>951</v>
      </c>
      <c r="B984">
        <v>8</v>
      </c>
      <c r="C984" s="325" t="s">
        <v>1218</v>
      </c>
      <c r="E984" s="350">
        <f>'7'!G32</f>
        <v>0</v>
      </c>
      <c r="F984" s="182" t="s">
        <v>262</v>
      </c>
      <c r="G984" s="353" t="s">
        <v>1294</v>
      </c>
      <c r="H984" s="325" t="s">
        <v>1274</v>
      </c>
      <c r="I984" s="256" t="s">
        <v>31</v>
      </c>
      <c r="J984" s="325" t="str">
        <f t="shared" si="9"/>
        <v>Fixed Expenses</v>
      </c>
      <c r="K984" s="325" t="str">
        <f>IF(E984=0,"",E984)</f>
        <v/>
      </c>
      <c r="L984" s="253" t="s">
        <v>1307</v>
      </c>
    </row>
    <row r="985" spans="1:12" s="325" customFormat="1" hidden="1" x14ac:dyDescent="0.2">
      <c r="A985" s="325">
        <v>952</v>
      </c>
      <c r="B985" s="325">
        <v>8</v>
      </c>
      <c r="C985" s="325" t="s">
        <v>1218</v>
      </c>
      <c r="E985" s="350">
        <f>'7'!G33</f>
        <v>0</v>
      </c>
      <c r="F985" s="182" t="s">
        <v>277</v>
      </c>
      <c r="G985" s="353" t="s">
        <v>1294</v>
      </c>
      <c r="H985" s="325" t="s">
        <v>1274</v>
      </c>
      <c r="I985" s="327" t="s">
        <v>31</v>
      </c>
      <c r="J985" s="325" t="str">
        <f t="shared" si="9"/>
        <v>Fixed Expenses</v>
      </c>
      <c r="K985" s="325" t="str">
        <f>IF(E985=0,"",E985)</f>
        <v/>
      </c>
      <c r="L985" s="253" t="s">
        <v>1307</v>
      </c>
    </row>
    <row r="986" spans="1:12" s="325" customFormat="1" hidden="1" x14ac:dyDescent="0.2">
      <c r="A986" s="325">
        <v>953</v>
      </c>
      <c r="B986" s="325">
        <v>8</v>
      </c>
      <c r="C986" s="325" t="s">
        <v>1218</v>
      </c>
      <c r="E986" s="350">
        <f>'7'!G39</f>
        <v>0</v>
      </c>
      <c r="F986" s="306" t="s">
        <v>1219</v>
      </c>
      <c r="G986" s="353" t="s">
        <v>1294</v>
      </c>
      <c r="H986" s="325" t="s">
        <v>1274</v>
      </c>
      <c r="I986" s="327" t="s">
        <v>31</v>
      </c>
      <c r="J986" s="325" t="str">
        <f t="shared" si="9"/>
        <v>Fixed Expenses</v>
      </c>
      <c r="K986" s="325" t="str">
        <f>IF(E986=0,"",E986)</f>
        <v/>
      </c>
      <c r="L986" s="253" t="s">
        <v>1307</v>
      </c>
    </row>
    <row r="987" spans="1:12" s="325" customFormat="1" hidden="1" x14ac:dyDescent="0.2">
      <c r="A987" s="325">
        <v>954</v>
      </c>
      <c r="B987" s="325">
        <v>8</v>
      </c>
      <c r="C987" s="325" t="s">
        <v>1218</v>
      </c>
      <c r="E987" s="350">
        <f>'7'!G40</f>
        <v>0</v>
      </c>
      <c r="F987" s="345" t="s">
        <v>1220</v>
      </c>
      <c r="G987" s="353" t="s">
        <v>1294</v>
      </c>
      <c r="H987" s="325" t="s">
        <v>1274</v>
      </c>
      <c r="I987" s="327" t="s">
        <v>31</v>
      </c>
      <c r="J987" s="325" t="str">
        <f t="shared" si="9"/>
        <v>Fixed Expenses</v>
      </c>
      <c r="K987" s="325" t="str">
        <f>IF(E987=0,"",E987)</f>
        <v/>
      </c>
      <c r="L987" s="253" t="s">
        <v>1307</v>
      </c>
    </row>
    <row r="988" spans="1:12" hidden="1" x14ac:dyDescent="0.2">
      <c r="A988" s="325">
        <v>955</v>
      </c>
      <c r="B988">
        <v>8</v>
      </c>
      <c r="C988" s="325" t="s">
        <v>1218</v>
      </c>
      <c r="F988" s="265" t="s">
        <v>1071</v>
      </c>
      <c r="H988" s="325" t="s">
        <v>1278</v>
      </c>
      <c r="I988" s="327" t="s">
        <v>1279</v>
      </c>
      <c r="J988" s="325" t="str">
        <f t="shared" si="9"/>
        <v>Fixed Expenses</v>
      </c>
    </row>
    <row r="989" spans="1:12" hidden="1" x14ac:dyDescent="0.2">
      <c r="A989" s="325">
        <v>956</v>
      </c>
      <c r="B989">
        <v>8</v>
      </c>
      <c r="C989" s="325" t="s">
        <v>1218</v>
      </c>
      <c r="F989" s="265" t="s">
        <v>1068</v>
      </c>
      <c r="I989" s="256" t="s">
        <v>1142</v>
      </c>
    </row>
    <row r="990" spans="1:12" hidden="1" x14ac:dyDescent="0.2">
      <c r="A990" s="325">
        <v>957</v>
      </c>
      <c r="B990">
        <v>8</v>
      </c>
      <c r="C990" t="s">
        <v>980</v>
      </c>
      <c r="F990" s="265" t="s">
        <v>1072</v>
      </c>
      <c r="I990" s="256" t="s">
        <v>1142</v>
      </c>
    </row>
    <row r="991" spans="1:12" hidden="1" x14ac:dyDescent="0.2">
      <c r="A991" s="325">
        <v>958</v>
      </c>
      <c r="B991">
        <v>8</v>
      </c>
      <c r="C991" t="s">
        <v>980</v>
      </c>
      <c r="F991" s="265" t="s">
        <v>1073</v>
      </c>
      <c r="I991" s="256" t="s">
        <v>1142</v>
      </c>
    </row>
    <row r="992" spans="1:12" hidden="1" x14ac:dyDescent="0.2">
      <c r="A992" s="325">
        <v>959</v>
      </c>
      <c r="B992">
        <v>8</v>
      </c>
      <c r="C992" t="s">
        <v>980</v>
      </c>
      <c r="F992" s="265" t="s">
        <v>1074</v>
      </c>
      <c r="I992" s="256" t="s">
        <v>1142</v>
      </c>
    </row>
    <row r="993" spans="1:11" hidden="1" x14ac:dyDescent="0.2">
      <c r="A993" s="325">
        <v>960</v>
      </c>
      <c r="B993">
        <v>8</v>
      </c>
      <c r="C993" t="s">
        <v>980</v>
      </c>
      <c r="F993" s="265" t="s">
        <v>279</v>
      </c>
      <c r="I993" s="256" t="s">
        <v>1142</v>
      </c>
    </row>
    <row r="994" spans="1:11" hidden="1" x14ac:dyDescent="0.2">
      <c r="A994" s="325">
        <v>961</v>
      </c>
      <c r="B994">
        <v>9</v>
      </c>
      <c r="C994" t="s">
        <v>283</v>
      </c>
      <c r="E994">
        <f>'8'!F19</f>
        <v>0</v>
      </c>
      <c r="F994" s="265" t="s">
        <v>314</v>
      </c>
      <c r="G994" s="353" t="s">
        <v>1145</v>
      </c>
      <c r="I994" s="327" t="s">
        <v>1142</v>
      </c>
      <c r="K994" s="325" t="str">
        <f>IF(E994=0,"",E994)</f>
        <v/>
      </c>
    </row>
    <row r="995" spans="1:11" hidden="1" x14ac:dyDescent="0.2">
      <c r="A995" s="325">
        <v>962</v>
      </c>
      <c r="B995">
        <v>9</v>
      </c>
      <c r="C995" t="s">
        <v>283</v>
      </c>
      <c r="F995" s="265" t="s">
        <v>92</v>
      </c>
      <c r="I995" s="327" t="s">
        <v>1142</v>
      </c>
    </row>
    <row r="996" spans="1:11" hidden="1" x14ac:dyDescent="0.2">
      <c r="A996" s="325">
        <v>963</v>
      </c>
      <c r="B996">
        <v>9</v>
      </c>
      <c r="C996" t="s">
        <v>283</v>
      </c>
      <c r="F996" s="265" t="s">
        <v>92</v>
      </c>
      <c r="I996" s="327" t="s">
        <v>1142</v>
      </c>
    </row>
    <row r="997" spans="1:11" hidden="1" x14ac:dyDescent="0.2">
      <c r="A997" s="325">
        <v>964</v>
      </c>
      <c r="B997">
        <v>9</v>
      </c>
      <c r="C997" t="s">
        <v>283</v>
      </c>
      <c r="F997" s="265" t="s">
        <v>92</v>
      </c>
      <c r="I997" s="327" t="s">
        <v>1142</v>
      </c>
    </row>
    <row r="998" spans="1:11" hidden="1" x14ac:dyDescent="0.2">
      <c r="A998" s="325">
        <v>965</v>
      </c>
      <c r="B998">
        <v>9</v>
      </c>
      <c r="C998" t="s">
        <v>283</v>
      </c>
      <c r="D998">
        <v>1</v>
      </c>
      <c r="E998" s="326">
        <f>'8'!F24</f>
        <v>0</v>
      </c>
      <c r="F998" s="265" t="s">
        <v>287</v>
      </c>
      <c r="G998" s="265" t="s">
        <v>1294</v>
      </c>
      <c r="I998" s="256" t="s">
        <v>31</v>
      </c>
    </row>
    <row r="999" spans="1:11" hidden="1" x14ac:dyDescent="0.2">
      <c r="A999" s="325">
        <v>966</v>
      </c>
      <c r="B999">
        <v>9</v>
      </c>
      <c r="C999" t="s">
        <v>283</v>
      </c>
      <c r="D999">
        <v>2</v>
      </c>
      <c r="E999" t="str">
        <f>'8'!C25</f>
        <v>B</v>
      </c>
      <c r="F999" s="265" t="s">
        <v>284</v>
      </c>
      <c r="I999" s="256" t="s">
        <v>1335</v>
      </c>
    </row>
    <row r="1000" spans="1:11" hidden="1" x14ac:dyDescent="0.2">
      <c r="A1000" s="325">
        <v>967</v>
      </c>
      <c r="B1000">
        <v>9</v>
      </c>
      <c r="C1000" t="s">
        <v>283</v>
      </c>
      <c r="D1000">
        <v>3</v>
      </c>
      <c r="E1000" s="325">
        <f>'8'!C26</f>
        <v>0</v>
      </c>
      <c r="F1000" s="265" t="s">
        <v>284</v>
      </c>
      <c r="I1000" s="327" t="s">
        <v>1335</v>
      </c>
    </row>
    <row r="1001" spans="1:11" hidden="1" x14ac:dyDescent="0.2">
      <c r="A1001" s="325">
        <v>968</v>
      </c>
      <c r="B1001">
        <v>9</v>
      </c>
      <c r="C1001" t="s">
        <v>283</v>
      </c>
      <c r="D1001">
        <v>4</v>
      </c>
      <c r="E1001" s="325">
        <f>'8'!C27</f>
        <v>0</v>
      </c>
      <c r="F1001" s="265" t="s">
        <v>284</v>
      </c>
      <c r="I1001" s="327" t="s">
        <v>1335</v>
      </c>
    </row>
    <row r="1002" spans="1:11" hidden="1" x14ac:dyDescent="0.2">
      <c r="A1002" s="325">
        <v>969</v>
      </c>
      <c r="B1002">
        <v>9</v>
      </c>
      <c r="C1002" t="s">
        <v>283</v>
      </c>
      <c r="D1002">
        <v>5</v>
      </c>
      <c r="E1002" s="325">
        <f>'8'!C28</f>
        <v>0</v>
      </c>
      <c r="F1002" s="265" t="s">
        <v>284</v>
      </c>
      <c r="I1002" s="327" t="s">
        <v>1335</v>
      </c>
    </row>
    <row r="1003" spans="1:11" hidden="1" x14ac:dyDescent="0.2">
      <c r="A1003" s="325">
        <v>970</v>
      </c>
      <c r="B1003">
        <v>9</v>
      </c>
      <c r="C1003" t="s">
        <v>283</v>
      </c>
      <c r="D1003">
        <v>6</v>
      </c>
      <c r="E1003" s="325">
        <f>'8'!C29</f>
        <v>0</v>
      </c>
      <c r="F1003" s="265" t="s">
        <v>284</v>
      </c>
      <c r="I1003" s="327" t="s">
        <v>1335</v>
      </c>
    </row>
    <row r="1004" spans="1:11" hidden="1" x14ac:dyDescent="0.2">
      <c r="A1004" s="325">
        <v>971</v>
      </c>
      <c r="B1004">
        <v>9</v>
      </c>
      <c r="C1004" t="s">
        <v>283</v>
      </c>
      <c r="D1004">
        <v>7</v>
      </c>
      <c r="E1004" s="325">
        <f>'8'!C30</f>
        <v>0</v>
      </c>
      <c r="F1004" s="265" t="s">
        <v>284</v>
      </c>
      <c r="I1004" s="327" t="s">
        <v>1335</v>
      </c>
    </row>
    <row r="1005" spans="1:11" hidden="1" x14ac:dyDescent="0.2">
      <c r="A1005" s="325">
        <v>972</v>
      </c>
      <c r="B1005">
        <v>9</v>
      </c>
      <c r="C1005" t="s">
        <v>283</v>
      </c>
      <c r="D1005">
        <v>8</v>
      </c>
      <c r="E1005" s="325">
        <f>'8'!C31</f>
        <v>0</v>
      </c>
      <c r="F1005" s="265" t="s">
        <v>284</v>
      </c>
      <c r="I1005" s="327" t="s">
        <v>1335</v>
      </c>
    </row>
    <row r="1006" spans="1:11" hidden="1" x14ac:dyDescent="0.2">
      <c r="A1006" s="325">
        <v>973</v>
      </c>
      <c r="B1006">
        <v>9</v>
      </c>
      <c r="C1006" t="s">
        <v>283</v>
      </c>
      <c r="D1006">
        <v>9</v>
      </c>
      <c r="E1006" s="325">
        <f>'8'!C32</f>
        <v>0</v>
      </c>
      <c r="F1006" s="265" t="s">
        <v>284</v>
      </c>
      <c r="I1006" s="327" t="s">
        <v>1142</v>
      </c>
    </row>
    <row r="1007" spans="1:11" hidden="1" x14ac:dyDescent="0.2">
      <c r="A1007" s="325">
        <v>974</v>
      </c>
      <c r="B1007">
        <v>9</v>
      </c>
      <c r="C1007" t="s">
        <v>283</v>
      </c>
      <c r="D1007">
        <v>10</v>
      </c>
      <c r="E1007" s="325">
        <f>'8'!C33</f>
        <v>0</v>
      </c>
      <c r="F1007" s="265" t="s">
        <v>284</v>
      </c>
      <c r="I1007" s="327" t="s">
        <v>1142</v>
      </c>
    </row>
    <row r="1008" spans="1:11" hidden="1" x14ac:dyDescent="0.2">
      <c r="A1008" s="325">
        <v>975</v>
      </c>
      <c r="B1008">
        <v>9</v>
      </c>
      <c r="C1008" t="s">
        <v>283</v>
      </c>
      <c r="D1008">
        <v>2</v>
      </c>
      <c r="E1008" s="357" t="str">
        <f>'8'!D25</f>
        <v>3</v>
      </c>
      <c r="F1008" s="265" t="s">
        <v>285</v>
      </c>
      <c r="I1008" s="327" t="s">
        <v>1335</v>
      </c>
    </row>
    <row r="1009" spans="1:9" hidden="1" x14ac:dyDescent="0.2">
      <c r="A1009" s="325">
        <v>976</v>
      </c>
      <c r="B1009">
        <v>9</v>
      </c>
      <c r="C1009" t="s">
        <v>283</v>
      </c>
      <c r="D1009">
        <v>3</v>
      </c>
      <c r="E1009" s="357">
        <f>'8'!D26</f>
        <v>0</v>
      </c>
      <c r="F1009" s="265" t="s">
        <v>285</v>
      </c>
      <c r="I1009" s="327" t="s">
        <v>1335</v>
      </c>
    </row>
    <row r="1010" spans="1:9" hidden="1" x14ac:dyDescent="0.2">
      <c r="A1010" s="325">
        <v>977</v>
      </c>
      <c r="B1010">
        <v>9</v>
      </c>
      <c r="C1010" t="s">
        <v>283</v>
      </c>
      <c r="D1010">
        <v>4</v>
      </c>
      <c r="E1010" s="357">
        <f>'8'!D27</f>
        <v>0</v>
      </c>
      <c r="F1010" s="265" t="s">
        <v>285</v>
      </c>
      <c r="I1010" s="327" t="s">
        <v>1335</v>
      </c>
    </row>
    <row r="1011" spans="1:9" hidden="1" x14ac:dyDescent="0.2">
      <c r="A1011" s="325">
        <v>978</v>
      </c>
      <c r="B1011">
        <v>9</v>
      </c>
      <c r="C1011" t="s">
        <v>283</v>
      </c>
      <c r="D1011">
        <v>5</v>
      </c>
      <c r="E1011" s="357">
        <f>'8'!D28</f>
        <v>0</v>
      </c>
      <c r="F1011" s="265" t="s">
        <v>285</v>
      </c>
      <c r="I1011" s="327" t="s">
        <v>1335</v>
      </c>
    </row>
    <row r="1012" spans="1:9" hidden="1" x14ac:dyDescent="0.2">
      <c r="A1012" s="325">
        <v>979</v>
      </c>
      <c r="B1012">
        <v>9</v>
      </c>
      <c r="C1012" t="s">
        <v>283</v>
      </c>
      <c r="D1012">
        <v>6</v>
      </c>
      <c r="E1012" s="357">
        <f>'8'!D29</f>
        <v>0</v>
      </c>
      <c r="F1012" s="265" t="s">
        <v>285</v>
      </c>
      <c r="I1012" s="327" t="s">
        <v>1335</v>
      </c>
    </row>
    <row r="1013" spans="1:9" hidden="1" x14ac:dyDescent="0.2">
      <c r="A1013" s="325">
        <v>980</v>
      </c>
      <c r="B1013">
        <v>9</v>
      </c>
      <c r="C1013" t="s">
        <v>283</v>
      </c>
      <c r="D1013">
        <v>7</v>
      </c>
      <c r="E1013" s="357">
        <f>'8'!D30</f>
        <v>0</v>
      </c>
      <c r="F1013" s="265" t="s">
        <v>285</v>
      </c>
      <c r="I1013" s="327" t="s">
        <v>1335</v>
      </c>
    </row>
    <row r="1014" spans="1:9" hidden="1" x14ac:dyDescent="0.2">
      <c r="A1014" s="325">
        <v>981</v>
      </c>
      <c r="B1014">
        <v>9</v>
      </c>
      <c r="C1014" t="s">
        <v>283</v>
      </c>
      <c r="D1014">
        <v>8</v>
      </c>
      <c r="E1014" s="357">
        <f>'8'!D31</f>
        <v>0</v>
      </c>
      <c r="F1014" s="265" t="s">
        <v>285</v>
      </c>
      <c r="I1014" s="327" t="s">
        <v>1335</v>
      </c>
    </row>
    <row r="1015" spans="1:9" hidden="1" x14ac:dyDescent="0.2">
      <c r="A1015" s="325">
        <v>982</v>
      </c>
      <c r="B1015">
        <v>9</v>
      </c>
      <c r="C1015" t="s">
        <v>283</v>
      </c>
      <c r="D1015">
        <v>9</v>
      </c>
      <c r="E1015" s="357">
        <f>'8'!D32</f>
        <v>0</v>
      </c>
      <c r="F1015" s="265" t="s">
        <v>285</v>
      </c>
      <c r="I1015" s="327" t="s">
        <v>1142</v>
      </c>
    </row>
    <row r="1016" spans="1:9" hidden="1" x14ac:dyDescent="0.2">
      <c r="A1016" s="325">
        <v>983</v>
      </c>
      <c r="B1016">
        <v>9</v>
      </c>
      <c r="C1016" t="s">
        <v>283</v>
      </c>
      <c r="D1016">
        <v>10</v>
      </c>
      <c r="E1016" s="357">
        <f>'8'!D33</f>
        <v>0</v>
      </c>
      <c r="F1016" s="265" t="s">
        <v>285</v>
      </c>
      <c r="I1016" s="327" t="s">
        <v>1142</v>
      </c>
    </row>
    <row r="1017" spans="1:9" hidden="1" x14ac:dyDescent="0.2">
      <c r="A1017" s="325">
        <v>984</v>
      </c>
      <c r="B1017">
        <v>9</v>
      </c>
      <c r="C1017" t="s">
        <v>283</v>
      </c>
      <c r="D1017">
        <v>2</v>
      </c>
      <c r="F1017" s="265" t="s">
        <v>286</v>
      </c>
      <c r="I1017" s="327" t="s">
        <v>1142</v>
      </c>
    </row>
    <row r="1018" spans="1:9" hidden="1" x14ac:dyDescent="0.2">
      <c r="A1018" s="325">
        <v>985</v>
      </c>
      <c r="B1018">
        <v>9</v>
      </c>
      <c r="C1018" t="s">
        <v>283</v>
      </c>
      <c r="D1018">
        <v>3</v>
      </c>
      <c r="F1018" s="265" t="s">
        <v>286</v>
      </c>
      <c r="I1018" s="327" t="s">
        <v>1142</v>
      </c>
    </row>
    <row r="1019" spans="1:9" hidden="1" x14ac:dyDescent="0.2">
      <c r="A1019" s="325">
        <v>986</v>
      </c>
      <c r="B1019">
        <v>9</v>
      </c>
      <c r="C1019" t="s">
        <v>283</v>
      </c>
      <c r="D1019">
        <v>4</v>
      </c>
      <c r="F1019" s="265" t="s">
        <v>286</v>
      </c>
      <c r="I1019" s="327" t="s">
        <v>1142</v>
      </c>
    </row>
    <row r="1020" spans="1:9" hidden="1" x14ac:dyDescent="0.2">
      <c r="A1020" s="325">
        <v>987</v>
      </c>
      <c r="B1020">
        <v>9</v>
      </c>
      <c r="C1020" t="s">
        <v>283</v>
      </c>
      <c r="D1020">
        <v>5</v>
      </c>
      <c r="F1020" s="265" t="s">
        <v>286</v>
      </c>
      <c r="I1020" s="327" t="s">
        <v>1142</v>
      </c>
    </row>
    <row r="1021" spans="1:9" hidden="1" x14ac:dyDescent="0.2">
      <c r="A1021" s="325">
        <v>988</v>
      </c>
      <c r="B1021">
        <v>9</v>
      </c>
      <c r="C1021" t="s">
        <v>283</v>
      </c>
      <c r="D1021">
        <v>6</v>
      </c>
      <c r="F1021" s="265" t="s">
        <v>286</v>
      </c>
      <c r="I1021" s="327" t="s">
        <v>1142</v>
      </c>
    </row>
    <row r="1022" spans="1:9" hidden="1" x14ac:dyDescent="0.2">
      <c r="A1022" s="325">
        <v>989</v>
      </c>
      <c r="B1022">
        <v>9</v>
      </c>
      <c r="C1022" t="s">
        <v>283</v>
      </c>
      <c r="D1022">
        <v>7</v>
      </c>
      <c r="F1022" s="265" t="s">
        <v>286</v>
      </c>
      <c r="I1022" s="327" t="s">
        <v>1142</v>
      </c>
    </row>
    <row r="1023" spans="1:9" hidden="1" x14ac:dyDescent="0.2">
      <c r="A1023" s="325">
        <v>990</v>
      </c>
      <c r="B1023">
        <v>9</v>
      </c>
      <c r="C1023" t="s">
        <v>283</v>
      </c>
      <c r="D1023">
        <v>8</v>
      </c>
      <c r="F1023" s="265" t="s">
        <v>286</v>
      </c>
      <c r="I1023" s="327" t="s">
        <v>1142</v>
      </c>
    </row>
    <row r="1024" spans="1:9" hidden="1" x14ac:dyDescent="0.2">
      <c r="A1024" s="325">
        <v>991</v>
      </c>
      <c r="B1024">
        <v>9</v>
      </c>
      <c r="C1024" t="s">
        <v>283</v>
      </c>
      <c r="D1024">
        <v>9</v>
      </c>
      <c r="F1024" s="265" t="s">
        <v>286</v>
      </c>
      <c r="I1024" s="327" t="s">
        <v>1142</v>
      </c>
    </row>
    <row r="1025" spans="1:9" hidden="1" x14ac:dyDescent="0.2">
      <c r="A1025" s="325">
        <v>992</v>
      </c>
      <c r="B1025">
        <v>9</v>
      </c>
      <c r="C1025" t="s">
        <v>283</v>
      </c>
      <c r="D1025">
        <v>10</v>
      </c>
      <c r="F1025" s="265" t="s">
        <v>286</v>
      </c>
      <c r="I1025" s="327" t="s">
        <v>1142</v>
      </c>
    </row>
    <row r="1026" spans="1:9" hidden="1" x14ac:dyDescent="0.2">
      <c r="A1026" s="325">
        <v>993</v>
      </c>
      <c r="B1026">
        <v>9</v>
      </c>
      <c r="C1026" t="s">
        <v>283</v>
      </c>
      <c r="D1026">
        <v>2</v>
      </c>
      <c r="E1026" s="326">
        <f>'8'!F25</f>
        <v>0</v>
      </c>
      <c r="F1026" s="265" t="s">
        <v>287</v>
      </c>
      <c r="G1026" s="265" t="s">
        <v>1294</v>
      </c>
      <c r="I1026" s="256" t="s">
        <v>31</v>
      </c>
    </row>
    <row r="1027" spans="1:9" hidden="1" x14ac:dyDescent="0.2">
      <c r="A1027" s="325">
        <v>994</v>
      </c>
      <c r="B1027">
        <v>9</v>
      </c>
      <c r="C1027" t="s">
        <v>283</v>
      </c>
      <c r="D1027">
        <v>3</v>
      </c>
      <c r="E1027" s="326">
        <f>'8'!F26</f>
        <v>0</v>
      </c>
      <c r="F1027" s="265" t="s">
        <v>287</v>
      </c>
      <c r="G1027" s="265" t="s">
        <v>1294</v>
      </c>
      <c r="I1027" s="256" t="s">
        <v>31</v>
      </c>
    </row>
    <row r="1028" spans="1:9" hidden="1" x14ac:dyDescent="0.2">
      <c r="A1028" s="325">
        <v>995</v>
      </c>
      <c r="B1028">
        <v>9</v>
      </c>
      <c r="C1028" t="s">
        <v>283</v>
      </c>
      <c r="D1028">
        <v>4</v>
      </c>
      <c r="E1028" s="326">
        <f>'8'!F27</f>
        <v>0</v>
      </c>
      <c r="F1028" s="265" t="s">
        <v>287</v>
      </c>
      <c r="G1028" s="265" t="s">
        <v>1294</v>
      </c>
      <c r="I1028" s="256" t="s">
        <v>31</v>
      </c>
    </row>
    <row r="1029" spans="1:9" hidden="1" x14ac:dyDescent="0.2">
      <c r="A1029" s="325">
        <v>996</v>
      </c>
      <c r="B1029">
        <v>9</v>
      </c>
      <c r="C1029" t="s">
        <v>283</v>
      </c>
      <c r="D1029">
        <v>5</v>
      </c>
      <c r="E1029" s="326">
        <f>'8'!F28</f>
        <v>0</v>
      </c>
      <c r="F1029" s="265" t="s">
        <v>287</v>
      </c>
      <c r="G1029" s="265" t="s">
        <v>1294</v>
      </c>
      <c r="I1029" s="256" t="s">
        <v>31</v>
      </c>
    </row>
    <row r="1030" spans="1:9" hidden="1" x14ac:dyDescent="0.2">
      <c r="A1030" s="325">
        <v>997</v>
      </c>
      <c r="B1030">
        <v>9</v>
      </c>
      <c r="C1030" t="s">
        <v>283</v>
      </c>
      <c r="D1030">
        <v>6</v>
      </c>
      <c r="E1030" s="326">
        <f>'8'!F29</f>
        <v>0</v>
      </c>
      <c r="F1030" s="265" t="s">
        <v>287</v>
      </c>
      <c r="G1030" s="265" t="s">
        <v>1294</v>
      </c>
      <c r="I1030" s="256" t="s">
        <v>31</v>
      </c>
    </row>
    <row r="1031" spans="1:9" hidden="1" x14ac:dyDescent="0.2">
      <c r="A1031" s="325">
        <v>998</v>
      </c>
      <c r="B1031">
        <v>9</v>
      </c>
      <c r="C1031" t="s">
        <v>283</v>
      </c>
      <c r="D1031">
        <v>7</v>
      </c>
      <c r="E1031" s="326">
        <f>'8'!F30</f>
        <v>0</v>
      </c>
      <c r="F1031" s="265" t="s">
        <v>287</v>
      </c>
      <c r="G1031" s="265" t="s">
        <v>1294</v>
      </c>
      <c r="I1031" s="256" t="s">
        <v>31</v>
      </c>
    </row>
    <row r="1032" spans="1:9" hidden="1" x14ac:dyDescent="0.2">
      <c r="A1032" s="325">
        <v>999</v>
      </c>
      <c r="B1032">
        <v>9</v>
      </c>
      <c r="C1032" t="s">
        <v>283</v>
      </c>
      <c r="D1032">
        <v>8</v>
      </c>
      <c r="E1032" s="326">
        <f>'8'!F31</f>
        <v>0</v>
      </c>
      <c r="F1032" s="265" t="s">
        <v>287</v>
      </c>
      <c r="G1032" s="265" t="s">
        <v>1294</v>
      </c>
      <c r="I1032" s="256" t="s">
        <v>31</v>
      </c>
    </row>
    <row r="1033" spans="1:9" hidden="1" x14ac:dyDescent="0.2">
      <c r="A1033" s="325">
        <v>1000</v>
      </c>
      <c r="B1033">
        <v>9</v>
      </c>
      <c r="C1033" t="s">
        <v>283</v>
      </c>
      <c r="D1033">
        <v>9</v>
      </c>
      <c r="E1033" s="326">
        <f>'8'!F32</f>
        <v>0</v>
      </c>
      <c r="F1033" s="265" t="s">
        <v>287</v>
      </c>
      <c r="G1033" s="265" t="s">
        <v>1294</v>
      </c>
      <c r="I1033" s="327" t="s">
        <v>1142</v>
      </c>
    </row>
    <row r="1034" spans="1:9" hidden="1" x14ac:dyDescent="0.2">
      <c r="A1034" s="325">
        <v>1001</v>
      </c>
      <c r="B1034">
        <v>9</v>
      </c>
      <c r="C1034" t="s">
        <v>283</v>
      </c>
      <c r="D1034">
        <v>10</v>
      </c>
      <c r="E1034" s="326">
        <f>'8'!F33</f>
        <v>0</v>
      </c>
      <c r="F1034" s="265" t="s">
        <v>287</v>
      </c>
      <c r="G1034" s="265" t="s">
        <v>1294</v>
      </c>
      <c r="I1034" s="327" t="s">
        <v>1142</v>
      </c>
    </row>
    <row r="1035" spans="1:9" hidden="1" x14ac:dyDescent="0.2">
      <c r="A1035" s="325">
        <v>1002</v>
      </c>
      <c r="B1035">
        <v>9</v>
      </c>
      <c r="C1035" t="s">
        <v>283</v>
      </c>
      <c r="D1035">
        <v>2</v>
      </c>
      <c r="F1035" s="265" t="s">
        <v>288</v>
      </c>
      <c r="I1035" s="256" t="s">
        <v>1279</v>
      </c>
    </row>
    <row r="1036" spans="1:9" hidden="1" x14ac:dyDescent="0.2">
      <c r="A1036" s="325">
        <v>1003</v>
      </c>
      <c r="B1036">
        <v>9</v>
      </c>
      <c r="C1036" t="s">
        <v>283</v>
      </c>
      <c r="D1036">
        <v>3</v>
      </c>
      <c r="F1036" s="265" t="s">
        <v>288</v>
      </c>
      <c r="I1036" s="327" t="s">
        <v>1279</v>
      </c>
    </row>
    <row r="1037" spans="1:9" hidden="1" x14ac:dyDescent="0.2">
      <c r="A1037" s="325">
        <v>1004</v>
      </c>
      <c r="B1037">
        <v>9</v>
      </c>
      <c r="C1037" t="s">
        <v>283</v>
      </c>
      <c r="D1037">
        <v>4</v>
      </c>
      <c r="F1037" s="265" t="s">
        <v>288</v>
      </c>
      <c r="I1037" s="327" t="s">
        <v>1279</v>
      </c>
    </row>
    <row r="1038" spans="1:9" hidden="1" x14ac:dyDescent="0.2">
      <c r="A1038" s="325">
        <v>1005</v>
      </c>
      <c r="B1038">
        <v>9</v>
      </c>
      <c r="C1038" t="s">
        <v>283</v>
      </c>
      <c r="D1038">
        <v>5</v>
      </c>
      <c r="F1038" s="265" t="s">
        <v>288</v>
      </c>
      <c r="I1038" s="327" t="s">
        <v>1279</v>
      </c>
    </row>
    <row r="1039" spans="1:9" hidden="1" x14ac:dyDescent="0.2">
      <c r="A1039" s="325">
        <v>1006</v>
      </c>
      <c r="B1039">
        <v>9</v>
      </c>
      <c r="C1039" t="s">
        <v>283</v>
      </c>
      <c r="D1039">
        <v>6</v>
      </c>
      <c r="F1039" s="265" t="s">
        <v>288</v>
      </c>
      <c r="I1039" s="327" t="s">
        <v>1279</v>
      </c>
    </row>
    <row r="1040" spans="1:9" hidden="1" x14ac:dyDescent="0.2">
      <c r="A1040" s="325">
        <v>1007</v>
      </c>
      <c r="B1040">
        <v>9</v>
      </c>
      <c r="C1040" t="s">
        <v>283</v>
      </c>
      <c r="D1040">
        <v>7</v>
      </c>
      <c r="F1040" s="265" t="s">
        <v>288</v>
      </c>
      <c r="I1040" s="327" t="s">
        <v>1279</v>
      </c>
    </row>
    <row r="1041" spans="1:9" hidden="1" x14ac:dyDescent="0.2">
      <c r="A1041" s="325">
        <v>1008</v>
      </c>
      <c r="B1041">
        <v>9</v>
      </c>
      <c r="C1041" t="s">
        <v>283</v>
      </c>
      <c r="D1041">
        <v>8</v>
      </c>
      <c r="F1041" s="265" t="s">
        <v>288</v>
      </c>
      <c r="I1041" s="327" t="s">
        <v>1279</v>
      </c>
    </row>
    <row r="1042" spans="1:9" hidden="1" x14ac:dyDescent="0.2">
      <c r="A1042" s="325">
        <v>1009</v>
      </c>
      <c r="B1042">
        <v>9</v>
      </c>
      <c r="C1042" t="s">
        <v>283</v>
      </c>
      <c r="D1042">
        <v>9</v>
      </c>
      <c r="F1042" s="265" t="s">
        <v>288</v>
      </c>
      <c r="I1042" s="327" t="s">
        <v>1142</v>
      </c>
    </row>
    <row r="1043" spans="1:9" hidden="1" x14ac:dyDescent="0.2">
      <c r="A1043" s="325">
        <v>1010</v>
      </c>
      <c r="B1043">
        <v>9</v>
      </c>
      <c r="C1043" t="s">
        <v>283</v>
      </c>
      <c r="D1043">
        <v>10</v>
      </c>
      <c r="F1043" s="265" t="s">
        <v>288</v>
      </c>
      <c r="I1043" s="327" t="s">
        <v>1142</v>
      </c>
    </row>
    <row r="1044" spans="1:9" hidden="1" x14ac:dyDescent="0.2">
      <c r="A1044" s="325">
        <v>1011</v>
      </c>
      <c r="B1044">
        <v>9</v>
      </c>
      <c r="C1044" t="s">
        <v>283</v>
      </c>
      <c r="D1044">
        <v>2</v>
      </c>
      <c r="E1044">
        <f>'8'!H25</f>
        <v>0</v>
      </c>
      <c r="F1044" s="265" t="s">
        <v>289</v>
      </c>
      <c r="G1044" s="265" t="s">
        <v>1294</v>
      </c>
      <c r="I1044" s="256" t="s">
        <v>31</v>
      </c>
    </row>
    <row r="1045" spans="1:9" hidden="1" x14ac:dyDescent="0.2">
      <c r="A1045" s="325">
        <v>1012</v>
      </c>
      <c r="B1045">
        <v>9</v>
      </c>
      <c r="C1045" t="s">
        <v>283</v>
      </c>
      <c r="D1045">
        <v>3</v>
      </c>
      <c r="E1045" s="325">
        <f>'8'!H26</f>
        <v>0</v>
      </c>
      <c r="F1045" s="265" t="s">
        <v>289</v>
      </c>
      <c r="G1045" s="265" t="s">
        <v>1294</v>
      </c>
      <c r="I1045" s="256" t="s">
        <v>31</v>
      </c>
    </row>
    <row r="1046" spans="1:9" hidden="1" x14ac:dyDescent="0.2">
      <c r="A1046" s="325">
        <v>1013</v>
      </c>
      <c r="B1046">
        <v>9</v>
      </c>
      <c r="C1046" t="s">
        <v>283</v>
      </c>
      <c r="D1046">
        <v>4</v>
      </c>
      <c r="E1046" s="325">
        <f>'8'!H27</f>
        <v>0</v>
      </c>
      <c r="F1046" s="265" t="s">
        <v>289</v>
      </c>
      <c r="G1046" s="265" t="s">
        <v>1294</v>
      </c>
      <c r="I1046" s="256" t="s">
        <v>31</v>
      </c>
    </row>
    <row r="1047" spans="1:9" hidden="1" x14ac:dyDescent="0.2">
      <c r="A1047" s="325">
        <v>1014</v>
      </c>
      <c r="B1047">
        <v>9</v>
      </c>
      <c r="C1047" t="s">
        <v>283</v>
      </c>
      <c r="D1047">
        <v>5</v>
      </c>
      <c r="E1047" s="325">
        <f>'8'!H28</f>
        <v>0</v>
      </c>
      <c r="F1047" s="265" t="s">
        <v>289</v>
      </c>
      <c r="G1047" s="265" t="s">
        <v>1294</v>
      </c>
      <c r="I1047" s="256" t="s">
        <v>31</v>
      </c>
    </row>
    <row r="1048" spans="1:9" hidden="1" x14ac:dyDescent="0.2">
      <c r="A1048" s="325">
        <v>1015</v>
      </c>
      <c r="B1048">
        <v>9</v>
      </c>
      <c r="C1048" t="s">
        <v>283</v>
      </c>
      <c r="D1048">
        <v>6</v>
      </c>
      <c r="E1048" s="325">
        <f>'8'!H29</f>
        <v>0</v>
      </c>
      <c r="F1048" s="265" t="s">
        <v>289</v>
      </c>
      <c r="G1048" s="265" t="s">
        <v>1294</v>
      </c>
      <c r="I1048" s="256" t="s">
        <v>31</v>
      </c>
    </row>
    <row r="1049" spans="1:9" hidden="1" x14ac:dyDescent="0.2">
      <c r="A1049" s="325">
        <v>1016</v>
      </c>
      <c r="B1049">
        <v>9</v>
      </c>
      <c r="C1049" t="s">
        <v>283</v>
      </c>
      <c r="D1049">
        <v>7</v>
      </c>
      <c r="E1049" s="325">
        <f>'8'!H30</f>
        <v>0</v>
      </c>
      <c r="F1049" s="265" t="s">
        <v>289</v>
      </c>
      <c r="G1049" s="265" t="s">
        <v>1294</v>
      </c>
      <c r="I1049" s="256" t="s">
        <v>31</v>
      </c>
    </row>
    <row r="1050" spans="1:9" hidden="1" x14ac:dyDescent="0.2">
      <c r="A1050" s="325">
        <v>1017</v>
      </c>
      <c r="B1050">
        <v>9</v>
      </c>
      <c r="C1050" t="s">
        <v>283</v>
      </c>
      <c r="D1050">
        <v>8</v>
      </c>
      <c r="E1050" s="325">
        <f>'8'!H31</f>
        <v>0</v>
      </c>
      <c r="F1050" s="265" t="s">
        <v>289</v>
      </c>
      <c r="G1050" s="265" t="s">
        <v>1294</v>
      </c>
      <c r="I1050" s="256" t="s">
        <v>31</v>
      </c>
    </row>
    <row r="1051" spans="1:9" hidden="1" x14ac:dyDescent="0.2">
      <c r="A1051" s="325">
        <v>1018</v>
      </c>
      <c r="B1051">
        <v>9</v>
      </c>
      <c r="C1051" t="s">
        <v>283</v>
      </c>
      <c r="D1051">
        <v>9</v>
      </c>
      <c r="E1051" s="325">
        <f>'8'!H32</f>
        <v>0</v>
      </c>
      <c r="F1051" s="265" t="s">
        <v>289</v>
      </c>
      <c r="G1051" s="265" t="s">
        <v>1294</v>
      </c>
      <c r="I1051" s="327" t="s">
        <v>1142</v>
      </c>
    </row>
    <row r="1052" spans="1:9" hidden="1" x14ac:dyDescent="0.2">
      <c r="A1052" s="325">
        <v>1019</v>
      </c>
      <c r="B1052">
        <v>9</v>
      </c>
      <c r="C1052" t="s">
        <v>283</v>
      </c>
      <c r="D1052">
        <v>10</v>
      </c>
      <c r="E1052" s="325">
        <f>'8'!H33</f>
        <v>0</v>
      </c>
      <c r="F1052" s="265" t="s">
        <v>289</v>
      </c>
      <c r="G1052" s="265" t="s">
        <v>1294</v>
      </c>
      <c r="I1052" s="327" t="s">
        <v>1142</v>
      </c>
    </row>
    <row r="1053" spans="1:9" hidden="1" x14ac:dyDescent="0.2">
      <c r="A1053" s="325">
        <v>1020</v>
      </c>
      <c r="B1053">
        <v>9</v>
      </c>
      <c r="C1053" t="s">
        <v>283</v>
      </c>
      <c r="D1053">
        <v>2</v>
      </c>
      <c r="E1053">
        <f>'8'!I25</f>
        <v>0</v>
      </c>
      <c r="F1053" s="265" t="s">
        <v>290</v>
      </c>
      <c r="G1053" s="265" t="s">
        <v>1277</v>
      </c>
      <c r="I1053" s="256" t="s">
        <v>31</v>
      </c>
    </row>
    <row r="1054" spans="1:9" hidden="1" x14ac:dyDescent="0.2">
      <c r="A1054" s="325">
        <v>1021</v>
      </c>
      <c r="B1054">
        <v>9</v>
      </c>
      <c r="C1054" t="s">
        <v>283</v>
      </c>
      <c r="D1054">
        <v>3</v>
      </c>
      <c r="E1054" s="325">
        <f>'8'!I26</f>
        <v>0</v>
      </c>
      <c r="F1054" s="265" t="s">
        <v>290</v>
      </c>
      <c r="G1054" s="265" t="s">
        <v>1277</v>
      </c>
      <c r="I1054" s="256" t="s">
        <v>31</v>
      </c>
    </row>
    <row r="1055" spans="1:9" hidden="1" x14ac:dyDescent="0.2">
      <c r="A1055" s="325">
        <v>1022</v>
      </c>
      <c r="B1055">
        <v>9</v>
      </c>
      <c r="C1055" t="s">
        <v>283</v>
      </c>
      <c r="D1055">
        <v>4</v>
      </c>
      <c r="E1055" s="325">
        <f>'8'!I27</f>
        <v>0</v>
      </c>
      <c r="F1055" s="265" t="s">
        <v>290</v>
      </c>
      <c r="G1055" s="265" t="s">
        <v>1277</v>
      </c>
      <c r="I1055" s="256" t="s">
        <v>31</v>
      </c>
    </row>
    <row r="1056" spans="1:9" hidden="1" x14ac:dyDescent="0.2">
      <c r="A1056" s="325">
        <v>1023</v>
      </c>
      <c r="B1056">
        <v>9</v>
      </c>
      <c r="C1056" t="s">
        <v>283</v>
      </c>
      <c r="D1056">
        <v>5</v>
      </c>
      <c r="E1056" s="325">
        <f>'8'!I28</f>
        <v>0</v>
      </c>
      <c r="F1056" s="265" t="s">
        <v>290</v>
      </c>
      <c r="G1056" s="265" t="s">
        <v>1277</v>
      </c>
      <c r="I1056" s="256" t="s">
        <v>31</v>
      </c>
    </row>
    <row r="1057" spans="1:9" hidden="1" x14ac:dyDescent="0.2">
      <c r="A1057" s="325">
        <v>1024</v>
      </c>
      <c r="B1057">
        <v>9</v>
      </c>
      <c r="C1057" t="s">
        <v>283</v>
      </c>
      <c r="D1057">
        <v>6</v>
      </c>
      <c r="E1057" s="325">
        <f>'8'!I29</f>
        <v>0</v>
      </c>
      <c r="F1057" s="265" t="s">
        <v>290</v>
      </c>
      <c r="G1057" s="265" t="s">
        <v>1277</v>
      </c>
      <c r="I1057" s="256" t="s">
        <v>31</v>
      </c>
    </row>
    <row r="1058" spans="1:9" hidden="1" x14ac:dyDescent="0.2">
      <c r="A1058" s="325">
        <v>1025</v>
      </c>
      <c r="B1058">
        <v>9</v>
      </c>
      <c r="C1058" t="s">
        <v>283</v>
      </c>
      <c r="D1058">
        <v>7</v>
      </c>
      <c r="E1058" s="325">
        <f>'8'!I30</f>
        <v>0</v>
      </c>
      <c r="F1058" s="265" t="s">
        <v>290</v>
      </c>
      <c r="G1058" s="265" t="s">
        <v>1277</v>
      </c>
      <c r="I1058" s="256" t="s">
        <v>31</v>
      </c>
    </row>
    <row r="1059" spans="1:9" hidden="1" x14ac:dyDescent="0.2">
      <c r="A1059" s="325">
        <v>1026</v>
      </c>
      <c r="B1059">
        <v>9</v>
      </c>
      <c r="C1059" t="s">
        <v>283</v>
      </c>
      <c r="D1059">
        <v>8</v>
      </c>
      <c r="E1059" s="325">
        <f>'8'!I31</f>
        <v>0</v>
      </c>
      <c r="F1059" s="265" t="s">
        <v>290</v>
      </c>
      <c r="G1059" s="265" t="s">
        <v>1277</v>
      </c>
      <c r="I1059" s="256" t="s">
        <v>31</v>
      </c>
    </row>
    <row r="1060" spans="1:9" hidden="1" x14ac:dyDescent="0.2">
      <c r="A1060" s="325">
        <v>1027</v>
      </c>
      <c r="B1060">
        <v>9</v>
      </c>
      <c r="C1060" t="s">
        <v>283</v>
      </c>
      <c r="D1060">
        <v>9</v>
      </c>
      <c r="E1060" s="325">
        <f>'8'!I32</f>
        <v>0</v>
      </c>
      <c r="F1060" s="265" t="s">
        <v>290</v>
      </c>
      <c r="G1060" s="265" t="s">
        <v>1277</v>
      </c>
      <c r="I1060" s="327" t="s">
        <v>1142</v>
      </c>
    </row>
    <row r="1061" spans="1:9" hidden="1" x14ac:dyDescent="0.2">
      <c r="A1061" s="325">
        <v>1028</v>
      </c>
      <c r="B1061">
        <v>9</v>
      </c>
      <c r="C1061" t="s">
        <v>283</v>
      </c>
      <c r="D1061">
        <v>10</v>
      </c>
      <c r="E1061" s="325">
        <f>'8'!I33</f>
        <v>0</v>
      </c>
      <c r="F1061" s="265" t="s">
        <v>290</v>
      </c>
      <c r="G1061" s="265" t="s">
        <v>1277</v>
      </c>
      <c r="I1061" s="327" t="s">
        <v>1142</v>
      </c>
    </row>
    <row r="1062" spans="1:9" hidden="1" x14ac:dyDescent="0.2">
      <c r="A1062" s="325">
        <v>1029</v>
      </c>
      <c r="B1062">
        <v>9</v>
      </c>
      <c r="C1062" t="s">
        <v>283</v>
      </c>
      <c r="D1062">
        <v>2</v>
      </c>
      <c r="E1062">
        <f>'8'!J25</f>
        <v>0</v>
      </c>
      <c r="F1062" s="265" t="s">
        <v>291</v>
      </c>
      <c r="G1062" s="265" t="s">
        <v>1277</v>
      </c>
      <c r="I1062" s="256" t="s">
        <v>31</v>
      </c>
    </row>
    <row r="1063" spans="1:9" hidden="1" x14ac:dyDescent="0.2">
      <c r="A1063" s="325">
        <v>1030</v>
      </c>
      <c r="B1063">
        <v>9</v>
      </c>
      <c r="C1063" t="s">
        <v>283</v>
      </c>
      <c r="D1063">
        <v>3</v>
      </c>
      <c r="E1063" s="325">
        <f>'8'!J26</f>
        <v>0</v>
      </c>
      <c r="F1063" s="265" t="s">
        <v>291</v>
      </c>
      <c r="G1063" s="265" t="s">
        <v>1277</v>
      </c>
      <c r="I1063" s="256" t="s">
        <v>31</v>
      </c>
    </row>
    <row r="1064" spans="1:9" hidden="1" x14ac:dyDescent="0.2">
      <c r="A1064" s="325">
        <v>1031</v>
      </c>
      <c r="B1064">
        <v>9</v>
      </c>
      <c r="C1064" t="s">
        <v>283</v>
      </c>
      <c r="D1064">
        <v>4</v>
      </c>
      <c r="E1064" s="325">
        <f>'8'!J27</f>
        <v>0</v>
      </c>
      <c r="F1064" s="265" t="s">
        <v>291</v>
      </c>
      <c r="G1064" s="265" t="s">
        <v>1277</v>
      </c>
      <c r="I1064" s="256" t="s">
        <v>31</v>
      </c>
    </row>
    <row r="1065" spans="1:9" hidden="1" x14ac:dyDescent="0.2">
      <c r="A1065" s="325">
        <v>1032</v>
      </c>
      <c r="B1065">
        <v>9</v>
      </c>
      <c r="C1065" t="s">
        <v>283</v>
      </c>
      <c r="D1065">
        <v>5</v>
      </c>
      <c r="E1065" s="325">
        <f>'8'!J28</f>
        <v>0</v>
      </c>
      <c r="F1065" s="265" t="s">
        <v>291</v>
      </c>
      <c r="G1065" s="265" t="s">
        <v>1277</v>
      </c>
      <c r="I1065" s="256" t="s">
        <v>31</v>
      </c>
    </row>
    <row r="1066" spans="1:9" hidden="1" x14ac:dyDescent="0.2">
      <c r="A1066" s="325">
        <v>1033</v>
      </c>
      <c r="B1066">
        <v>9</v>
      </c>
      <c r="C1066" t="s">
        <v>283</v>
      </c>
      <c r="D1066">
        <v>6</v>
      </c>
      <c r="E1066" s="325">
        <f>'8'!J29</f>
        <v>0</v>
      </c>
      <c r="F1066" s="265" t="s">
        <v>291</v>
      </c>
      <c r="G1066" s="265" t="s">
        <v>1277</v>
      </c>
      <c r="I1066" s="256" t="s">
        <v>31</v>
      </c>
    </row>
    <row r="1067" spans="1:9" hidden="1" x14ac:dyDescent="0.2">
      <c r="A1067" s="325">
        <v>1034</v>
      </c>
      <c r="B1067">
        <v>9</v>
      </c>
      <c r="C1067" t="s">
        <v>283</v>
      </c>
      <c r="D1067">
        <v>7</v>
      </c>
      <c r="E1067" s="325">
        <f>'8'!J30</f>
        <v>0</v>
      </c>
      <c r="F1067" s="265" t="s">
        <v>291</v>
      </c>
      <c r="G1067" s="265" t="s">
        <v>1277</v>
      </c>
      <c r="I1067" s="256" t="s">
        <v>31</v>
      </c>
    </row>
    <row r="1068" spans="1:9" hidden="1" x14ac:dyDescent="0.2">
      <c r="A1068" s="325">
        <v>1035</v>
      </c>
      <c r="B1068">
        <v>9</v>
      </c>
      <c r="C1068" t="s">
        <v>283</v>
      </c>
      <c r="D1068">
        <v>8</v>
      </c>
      <c r="E1068" s="325">
        <f>'8'!J31</f>
        <v>0</v>
      </c>
      <c r="F1068" s="265" t="s">
        <v>291</v>
      </c>
      <c r="G1068" s="265" t="s">
        <v>1277</v>
      </c>
      <c r="I1068" s="256" t="s">
        <v>31</v>
      </c>
    </row>
    <row r="1069" spans="1:9" hidden="1" x14ac:dyDescent="0.2">
      <c r="A1069" s="325">
        <v>1036</v>
      </c>
      <c r="B1069">
        <v>9</v>
      </c>
      <c r="C1069" t="s">
        <v>283</v>
      </c>
      <c r="D1069">
        <v>9</v>
      </c>
      <c r="E1069" s="325">
        <f>'8'!J32</f>
        <v>0</v>
      </c>
      <c r="F1069" s="265" t="s">
        <v>291</v>
      </c>
      <c r="G1069" s="265" t="s">
        <v>1277</v>
      </c>
      <c r="I1069" s="327" t="s">
        <v>1142</v>
      </c>
    </row>
    <row r="1070" spans="1:9" hidden="1" x14ac:dyDescent="0.2">
      <c r="A1070" s="325">
        <v>1037</v>
      </c>
      <c r="B1070">
        <v>9</v>
      </c>
      <c r="C1070" t="s">
        <v>283</v>
      </c>
      <c r="D1070">
        <v>10</v>
      </c>
      <c r="E1070" s="325">
        <f>'8'!J33</f>
        <v>0</v>
      </c>
      <c r="F1070" s="265" t="s">
        <v>291</v>
      </c>
      <c r="G1070" s="265" t="s">
        <v>1277</v>
      </c>
      <c r="I1070" s="327" t="s">
        <v>1142</v>
      </c>
    </row>
    <row r="1071" spans="1:9" hidden="1" x14ac:dyDescent="0.2">
      <c r="A1071" s="325">
        <v>1038</v>
      </c>
      <c r="B1071">
        <v>9</v>
      </c>
      <c r="C1071" t="s">
        <v>283</v>
      </c>
      <c r="D1071">
        <v>2</v>
      </c>
      <c r="F1071" s="265" t="s">
        <v>292</v>
      </c>
      <c r="I1071" s="287" t="s">
        <v>1142</v>
      </c>
    </row>
    <row r="1072" spans="1:9" hidden="1" x14ac:dyDescent="0.2">
      <c r="A1072" s="325">
        <v>1039</v>
      </c>
      <c r="B1072">
        <v>9</v>
      </c>
      <c r="C1072" t="s">
        <v>283</v>
      </c>
      <c r="D1072">
        <v>3</v>
      </c>
      <c r="F1072" s="265" t="s">
        <v>292</v>
      </c>
      <c r="I1072" s="287" t="s">
        <v>1142</v>
      </c>
    </row>
    <row r="1073" spans="1:9" hidden="1" x14ac:dyDescent="0.2">
      <c r="A1073" s="325">
        <v>1040</v>
      </c>
      <c r="B1073">
        <v>9</v>
      </c>
      <c r="C1073" t="s">
        <v>283</v>
      </c>
      <c r="D1073">
        <v>4</v>
      </c>
      <c r="F1073" s="265" t="s">
        <v>292</v>
      </c>
      <c r="I1073" s="287" t="s">
        <v>1142</v>
      </c>
    </row>
    <row r="1074" spans="1:9" hidden="1" x14ac:dyDescent="0.2">
      <c r="A1074" s="325">
        <v>1041</v>
      </c>
      <c r="B1074">
        <v>9</v>
      </c>
      <c r="C1074" t="s">
        <v>283</v>
      </c>
      <c r="D1074">
        <v>5</v>
      </c>
      <c r="F1074" s="265" t="s">
        <v>292</v>
      </c>
      <c r="I1074" s="287" t="s">
        <v>1142</v>
      </c>
    </row>
    <row r="1075" spans="1:9" hidden="1" x14ac:dyDescent="0.2">
      <c r="A1075" s="325">
        <v>1042</v>
      </c>
      <c r="B1075">
        <v>9</v>
      </c>
      <c r="C1075" t="s">
        <v>283</v>
      </c>
      <c r="D1075">
        <v>6</v>
      </c>
      <c r="F1075" s="265" t="s">
        <v>292</v>
      </c>
      <c r="I1075" s="287" t="s">
        <v>1142</v>
      </c>
    </row>
    <row r="1076" spans="1:9" hidden="1" x14ac:dyDescent="0.2">
      <c r="A1076" s="325">
        <v>1043</v>
      </c>
      <c r="B1076">
        <v>9</v>
      </c>
      <c r="C1076" t="s">
        <v>283</v>
      </c>
      <c r="D1076">
        <v>7</v>
      </c>
      <c r="F1076" s="265" t="s">
        <v>292</v>
      </c>
      <c r="I1076" s="287" t="s">
        <v>1142</v>
      </c>
    </row>
    <row r="1077" spans="1:9" hidden="1" x14ac:dyDescent="0.2">
      <c r="A1077" s="325">
        <v>1044</v>
      </c>
      <c r="B1077">
        <v>9</v>
      </c>
      <c r="C1077" t="s">
        <v>283</v>
      </c>
      <c r="D1077">
        <v>8</v>
      </c>
      <c r="F1077" s="265" t="s">
        <v>292</v>
      </c>
      <c r="I1077" s="287" t="s">
        <v>1142</v>
      </c>
    </row>
    <row r="1078" spans="1:9" hidden="1" x14ac:dyDescent="0.2">
      <c r="A1078" s="325">
        <v>1045</v>
      </c>
      <c r="B1078">
        <v>9</v>
      </c>
      <c r="C1078" t="s">
        <v>283</v>
      </c>
      <c r="D1078">
        <v>9</v>
      </c>
      <c r="F1078" s="265" t="s">
        <v>292</v>
      </c>
      <c r="I1078" s="327" t="s">
        <v>1142</v>
      </c>
    </row>
    <row r="1079" spans="1:9" hidden="1" x14ac:dyDescent="0.2">
      <c r="A1079" s="325">
        <v>1046</v>
      </c>
      <c r="B1079">
        <v>9</v>
      </c>
      <c r="C1079" t="s">
        <v>283</v>
      </c>
      <c r="D1079">
        <v>10</v>
      </c>
      <c r="F1079" s="265" t="s">
        <v>292</v>
      </c>
      <c r="I1079" s="327" t="s">
        <v>1142</v>
      </c>
    </row>
    <row r="1080" spans="1:9" hidden="1" x14ac:dyDescent="0.2">
      <c r="A1080" s="325">
        <v>1047</v>
      </c>
      <c r="B1080">
        <v>9</v>
      </c>
      <c r="C1080" t="s">
        <v>283</v>
      </c>
      <c r="F1080" s="265" t="s">
        <v>981</v>
      </c>
      <c r="I1080" s="287" t="s">
        <v>1279</v>
      </c>
    </row>
    <row r="1081" spans="1:9" hidden="1" x14ac:dyDescent="0.2">
      <c r="A1081" s="325">
        <v>1048</v>
      </c>
      <c r="B1081">
        <v>9</v>
      </c>
      <c r="C1081" t="s">
        <v>283</v>
      </c>
      <c r="F1081" s="265" t="s">
        <v>982</v>
      </c>
      <c r="I1081" s="256" t="s">
        <v>1142</v>
      </c>
    </row>
    <row r="1082" spans="1:9" hidden="1" x14ac:dyDescent="0.2">
      <c r="A1082" s="325">
        <v>1049</v>
      </c>
      <c r="B1082">
        <v>9</v>
      </c>
      <c r="C1082" t="s">
        <v>476</v>
      </c>
      <c r="D1082">
        <v>1</v>
      </c>
      <c r="E1082">
        <f>'8'!G39</f>
        <v>0</v>
      </c>
      <c r="F1082" s="265" t="s">
        <v>1075</v>
      </c>
      <c r="G1082" s="265" t="s">
        <v>1145</v>
      </c>
      <c r="I1082" s="327" t="s">
        <v>31</v>
      </c>
    </row>
    <row r="1083" spans="1:9" hidden="1" x14ac:dyDescent="0.2">
      <c r="A1083" s="325">
        <v>1050</v>
      </c>
      <c r="B1083">
        <v>9</v>
      </c>
      <c r="C1083" t="s">
        <v>476</v>
      </c>
      <c r="D1083">
        <v>1</v>
      </c>
      <c r="F1083" s="265" t="s">
        <v>330</v>
      </c>
      <c r="I1083" s="327" t="s">
        <v>1142</v>
      </c>
    </row>
    <row r="1084" spans="1:9" hidden="1" x14ac:dyDescent="0.2">
      <c r="A1084" s="325">
        <v>1051</v>
      </c>
      <c r="B1084">
        <v>9</v>
      </c>
      <c r="C1084" t="s">
        <v>476</v>
      </c>
      <c r="D1084">
        <v>1</v>
      </c>
      <c r="E1084">
        <f>'8'!E41</f>
        <v>0</v>
      </c>
      <c r="F1084" s="265" t="s">
        <v>331</v>
      </c>
      <c r="G1084" s="265" t="s">
        <v>1145</v>
      </c>
      <c r="I1084" s="327" t="s">
        <v>31</v>
      </c>
    </row>
    <row r="1085" spans="1:9" hidden="1" x14ac:dyDescent="0.2">
      <c r="A1085" s="325">
        <v>1052</v>
      </c>
      <c r="B1085">
        <v>9</v>
      </c>
      <c r="C1085" t="s">
        <v>476</v>
      </c>
      <c r="D1085">
        <v>1</v>
      </c>
      <c r="E1085">
        <f>'8'!J41</f>
        <v>0</v>
      </c>
      <c r="F1085" s="265" t="s">
        <v>1076</v>
      </c>
      <c r="G1085" s="265" t="s">
        <v>1145</v>
      </c>
      <c r="I1085" s="327" t="s">
        <v>31</v>
      </c>
    </row>
    <row r="1086" spans="1:9" hidden="1" x14ac:dyDescent="0.2">
      <c r="A1086" s="325">
        <v>1053</v>
      </c>
      <c r="B1086">
        <v>9</v>
      </c>
      <c r="C1086" t="s">
        <v>476</v>
      </c>
      <c r="D1086">
        <v>2</v>
      </c>
      <c r="E1086">
        <f>'8'!G42</f>
        <v>0</v>
      </c>
      <c r="F1086" s="265" t="s">
        <v>1075</v>
      </c>
      <c r="G1086" s="265" t="s">
        <v>1145</v>
      </c>
      <c r="I1086" s="327" t="s">
        <v>31</v>
      </c>
    </row>
    <row r="1087" spans="1:9" hidden="1" x14ac:dyDescent="0.2">
      <c r="A1087" s="325">
        <v>1054</v>
      </c>
      <c r="B1087">
        <v>9</v>
      </c>
      <c r="C1087" t="s">
        <v>476</v>
      </c>
      <c r="D1087">
        <v>2</v>
      </c>
      <c r="F1087" s="265" t="s">
        <v>330</v>
      </c>
      <c r="I1087" s="327" t="s">
        <v>1142</v>
      </c>
    </row>
    <row r="1088" spans="1:9" hidden="1" x14ac:dyDescent="0.2">
      <c r="A1088" s="325">
        <v>1055</v>
      </c>
      <c r="B1088">
        <v>9</v>
      </c>
      <c r="C1088" t="s">
        <v>476</v>
      </c>
      <c r="D1088">
        <v>2</v>
      </c>
      <c r="E1088">
        <f>'8'!E44</f>
        <v>0</v>
      </c>
      <c r="F1088" s="265" t="s">
        <v>331</v>
      </c>
      <c r="G1088" s="265" t="s">
        <v>1145</v>
      </c>
      <c r="I1088" s="327" t="s">
        <v>31</v>
      </c>
    </row>
    <row r="1089" spans="1:9" hidden="1" x14ac:dyDescent="0.2">
      <c r="A1089" s="325">
        <v>1056</v>
      </c>
      <c r="B1089">
        <v>9</v>
      </c>
      <c r="C1089" t="s">
        <v>476</v>
      </c>
      <c r="D1089">
        <v>2</v>
      </c>
      <c r="E1089">
        <f>'8'!J44</f>
        <v>0</v>
      </c>
      <c r="F1089" s="265" t="s">
        <v>1076</v>
      </c>
      <c r="G1089" s="265" t="s">
        <v>1145</v>
      </c>
      <c r="I1089" s="327" t="s">
        <v>31</v>
      </c>
    </row>
    <row r="1090" spans="1:9" hidden="1" x14ac:dyDescent="0.2">
      <c r="A1090" s="325">
        <v>1057</v>
      </c>
      <c r="B1090">
        <v>9</v>
      </c>
      <c r="C1090" t="s">
        <v>476</v>
      </c>
      <c r="D1090">
        <v>3</v>
      </c>
      <c r="E1090">
        <f>'8'!G45</f>
        <v>0</v>
      </c>
      <c r="F1090" s="265" t="s">
        <v>1075</v>
      </c>
      <c r="G1090" s="265" t="s">
        <v>1145</v>
      </c>
      <c r="I1090" s="327" t="s">
        <v>31</v>
      </c>
    </row>
    <row r="1091" spans="1:9" hidden="1" x14ac:dyDescent="0.2">
      <c r="A1091" s="325">
        <v>1058</v>
      </c>
      <c r="B1091">
        <v>9</v>
      </c>
      <c r="C1091" t="s">
        <v>476</v>
      </c>
      <c r="D1091">
        <v>3</v>
      </c>
      <c r="F1091" s="265" t="s">
        <v>330</v>
      </c>
      <c r="I1091" s="327" t="s">
        <v>1142</v>
      </c>
    </row>
    <row r="1092" spans="1:9" hidden="1" x14ac:dyDescent="0.2">
      <c r="A1092" s="325">
        <v>1059</v>
      </c>
      <c r="B1092">
        <v>9</v>
      </c>
      <c r="C1092" t="s">
        <v>476</v>
      </c>
      <c r="D1092">
        <v>3</v>
      </c>
      <c r="E1092">
        <f>'8'!E47</f>
        <v>0</v>
      </c>
      <c r="F1092" s="265" t="s">
        <v>331</v>
      </c>
      <c r="G1092" s="265" t="s">
        <v>1145</v>
      </c>
      <c r="I1092" s="327" t="s">
        <v>31</v>
      </c>
    </row>
    <row r="1093" spans="1:9" hidden="1" x14ac:dyDescent="0.2">
      <c r="A1093" s="325">
        <v>1060</v>
      </c>
      <c r="B1093">
        <v>9</v>
      </c>
      <c r="C1093" t="s">
        <v>476</v>
      </c>
      <c r="D1093">
        <v>3</v>
      </c>
      <c r="E1093">
        <f>'8'!J47</f>
        <v>0</v>
      </c>
      <c r="F1093" s="265" t="s">
        <v>1076</v>
      </c>
      <c r="G1093" s="265" t="s">
        <v>1145</v>
      </c>
      <c r="I1093" s="327" t="s">
        <v>31</v>
      </c>
    </row>
    <row r="1094" spans="1:9" hidden="1" x14ac:dyDescent="0.2">
      <c r="A1094" s="325">
        <v>1061</v>
      </c>
      <c r="B1094">
        <v>9</v>
      </c>
      <c r="C1094" t="s">
        <v>476</v>
      </c>
      <c r="D1094">
        <v>4</v>
      </c>
      <c r="E1094">
        <f>'8'!G48</f>
        <v>0</v>
      </c>
      <c r="F1094" s="265" t="s">
        <v>1075</v>
      </c>
      <c r="G1094" s="265" t="s">
        <v>1145</v>
      </c>
      <c r="I1094" s="327" t="s">
        <v>31</v>
      </c>
    </row>
    <row r="1095" spans="1:9" hidden="1" x14ac:dyDescent="0.2">
      <c r="A1095" s="325">
        <v>1062</v>
      </c>
      <c r="B1095">
        <v>9</v>
      </c>
      <c r="C1095" t="s">
        <v>476</v>
      </c>
      <c r="D1095">
        <v>4</v>
      </c>
      <c r="F1095" s="265" t="s">
        <v>284</v>
      </c>
      <c r="I1095" s="327" t="s">
        <v>1142</v>
      </c>
    </row>
    <row r="1096" spans="1:9" hidden="1" x14ac:dyDescent="0.2">
      <c r="A1096" s="325">
        <v>1063</v>
      </c>
      <c r="B1096">
        <v>9</v>
      </c>
      <c r="C1096" t="s">
        <v>476</v>
      </c>
      <c r="D1096">
        <v>4</v>
      </c>
      <c r="F1096" s="265" t="s">
        <v>330</v>
      </c>
      <c r="I1096" s="327" t="s">
        <v>1142</v>
      </c>
    </row>
    <row r="1097" spans="1:9" hidden="1" x14ac:dyDescent="0.2">
      <c r="A1097" s="325">
        <v>1064</v>
      </c>
      <c r="B1097">
        <v>9</v>
      </c>
      <c r="C1097" t="s">
        <v>476</v>
      </c>
      <c r="D1097">
        <v>4</v>
      </c>
      <c r="E1097">
        <f>'8'!E50</f>
        <v>0</v>
      </c>
      <c r="F1097" s="265" t="s">
        <v>331</v>
      </c>
      <c r="G1097" s="265" t="s">
        <v>1145</v>
      </c>
      <c r="I1097" s="327" t="s">
        <v>31</v>
      </c>
    </row>
    <row r="1098" spans="1:9" hidden="1" x14ac:dyDescent="0.2">
      <c r="A1098" s="325">
        <v>1065</v>
      </c>
      <c r="B1098">
        <v>9</v>
      </c>
      <c r="C1098" t="s">
        <v>476</v>
      </c>
      <c r="D1098">
        <v>4</v>
      </c>
      <c r="E1098">
        <f>'8'!J50</f>
        <v>0</v>
      </c>
      <c r="F1098" s="265" t="s">
        <v>1076</v>
      </c>
      <c r="G1098" s="265" t="s">
        <v>1145</v>
      </c>
      <c r="I1098" s="327" t="s">
        <v>31</v>
      </c>
    </row>
    <row r="1099" spans="1:9" hidden="1" x14ac:dyDescent="0.2">
      <c r="A1099" s="325">
        <v>1066</v>
      </c>
      <c r="B1099">
        <v>9</v>
      </c>
      <c r="C1099" t="s">
        <v>476</v>
      </c>
      <c r="D1099">
        <v>5</v>
      </c>
      <c r="E1099">
        <f>'8'!G51</f>
        <v>0</v>
      </c>
      <c r="F1099" s="265" t="s">
        <v>1075</v>
      </c>
      <c r="G1099" s="265" t="s">
        <v>1145</v>
      </c>
      <c r="I1099" s="327" t="s">
        <v>31</v>
      </c>
    </row>
    <row r="1100" spans="1:9" hidden="1" x14ac:dyDescent="0.2">
      <c r="A1100" s="325">
        <v>1067</v>
      </c>
      <c r="B1100">
        <v>9</v>
      </c>
      <c r="C1100" t="s">
        <v>476</v>
      </c>
      <c r="D1100">
        <v>5</v>
      </c>
      <c r="F1100" s="265" t="s">
        <v>284</v>
      </c>
      <c r="I1100" s="327" t="s">
        <v>1142</v>
      </c>
    </row>
    <row r="1101" spans="1:9" hidden="1" x14ac:dyDescent="0.2">
      <c r="A1101" s="325">
        <v>1068</v>
      </c>
      <c r="B1101">
        <v>9</v>
      </c>
      <c r="C1101" t="s">
        <v>476</v>
      </c>
      <c r="D1101">
        <v>5</v>
      </c>
      <c r="F1101" s="265" t="s">
        <v>330</v>
      </c>
      <c r="I1101" s="327" t="s">
        <v>1142</v>
      </c>
    </row>
    <row r="1102" spans="1:9" hidden="1" x14ac:dyDescent="0.2">
      <c r="A1102" s="325">
        <v>1069</v>
      </c>
      <c r="B1102">
        <v>9</v>
      </c>
      <c r="C1102" t="s">
        <v>476</v>
      </c>
      <c r="D1102">
        <v>5</v>
      </c>
      <c r="E1102">
        <f>'8'!E53</f>
        <v>0</v>
      </c>
      <c r="F1102" s="265" t="s">
        <v>331</v>
      </c>
      <c r="G1102" s="265" t="s">
        <v>1145</v>
      </c>
      <c r="I1102" s="327" t="s">
        <v>31</v>
      </c>
    </row>
    <row r="1103" spans="1:9" hidden="1" x14ac:dyDescent="0.2">
      <c r="A1103" s="325">
        <v>1070</v>
      </c>
      <c r="B1103">
        <v>9</v>
      </c>
      <c r="C1103" t="s">
        <v>476</v>
      </c>
      <c r="D1103">
        <v>5</v>
      </c>
      <c r="E1103">
        <f>'8'!J53</f>
        <v>0</v>
      </c>
      <c r="F1103" s="265" t="s">
        <v>1076</v>
      </c>
      <c r="G1103" s="265" t="s">
        <v>1145</v>
      </c>
      <c r="I1103" s="327" t="s">
        <v>31</v>
      </c>
    </row>
    <row r="1104" spans="1:9" hidden="1" x14ac:dyDescent="0.2">
      <c r="A1104" s="325">
        <v>1071</v>
      </c>
      <c r="B1104">
        <v>9</v>
      </c>
      <c r="C1104" t="s">
        <v>476</v>
      </c>
      <c r="D1104">
        <v>6</v>
      </c>
      <c r="E1104">
        <f>'8'!G54</f>
        <v>0</v>
      </c>
      <c r="F1104" s="265" t="s">
        <v>1075</v>
      </c>
      <c r="G1104" s="265" t="s">
        <v>1145</v>
      </c>
      <c r="I1104" s="327" t="s">
        <v>31</v>
      </c>
    </row>
    <row r="1105" spans="1:9" hidden="1" x14ac:dyDescent="0.2">
      <c r="A1105" s="325">
        <v>1072</v>
      </c>
      <c r="B1105">
        <v>9</v>
      </c>
      <c r="C1105" t="s">
        <v>476</v>
      </c>
      <c r="D1105">
        <v>6</v>
      </c>
      <c r="F1105" s="265" t="s">
        <v>284</v>
      </c>
      <c r="I1105" s="327" t="s">
        <v>1142</v>
      </c>
    </row>
    <row r="1106" spans="1:9" hidden="1" x14ac:dyDescent="0.2">
      <c r="A1106" s="325">
        <v>1073</v>
      </c>
      <c r="B1106">
        <v>9</v>
      </c>
      <c r="C1106" t="s">
        <v>476</v>
      </c>
      <c r="D1106">
        <v>6</v>
      </c>
      <c r="F1106" s="265" t="s">
        <v>330</v>
      </c>
      <c r="I1106" s="327" t="s">
        <v>1142</v>
      </c>
    </row>
    <row r="1107" spans="1:9" hidden="1" x14ac:dyDescent="0.2">
      <c r="A1107" s="325">
        <v>1074</v>
      </c>
      <c r="B1107">
        <v>9</v>
      </c>
      <c r="C1107" t="s">
        <v>476</v>
      </c>
      <c r="D1107">
        <v>6</v>
      </c>
      <c r="E1107">
        <f>'8'!E56</f>
        <v>0</v>
      </c>
      <c r="F1107" s="265" t="s">
        <v>331</v>
      </c>
      <c r="G1107" s="265" t="s">
        <v>1145</v>
      </c>
      <c r="I1107" s="327" t="s">
        <v>31</v>
      </c>
    </row>
    <row r="1108" spans="1:9" hidden="1" x14ac:dyDescent="0.2">
      <c r="A1108" s="325">
        <v>1075</v>
      </c>
      <c r="B1108">
        <v>9</v>
      </c>
      <c r="C1108" t="s">
        <v>476</v>
      </c>
      <c r="D1108">
        <v>6</v>
      </c>
      <c r="E1108">
        <f>'8'!J56</f>
        <v>0</v>
      </c>
      <c r="F1108" s="265" t="s">
        <v>1076</v>
      </c>
      <c r="G1108" s="265" t="s">
        <v>1145</v>
      </c>
      <c r="I1108" s="327" t="s">
        <v>31</v>
      </c>
    </row>
    <row r="1109" spans="1:9" hidden="1" x14ac:dyDescent="0.2">
      <c r="A1109" s="325">
        <v>1076</v>
      </c>
      <c r="B1109">
        <v>9</v>
      </c>
      <c r="C1109" t="s">
        <v>476</v>
      </c>
      <c r="D1109">
        <v>7</v>
      </c>
      <c r="E1109">
        <f>'8'!G57</f>
        <v>0</v>
      </c>
      <c r="F1109" s="265" t="s">
        <v>1075</v>
      </c>
      <c r="G1109" s="265" t="s">
        <v>1145</v>
      </c>
      <c r="I1109" s="327" t="s">
        <v>31</v>
      </c>
    </row>
    <row r="1110" spans="1:9" hidden="1" x14ac:dyDescent="0.2">
      <c r="A1110" s="325">
        <v>1077</v>
      </c>
      <c r="B1110">
        <v>9</v>
      </c>
      <c r="C1110" t="s">
        <v>476</v>
      </c>
      <c r="D1110">
        <v>7</v>
      </c>
      <c r="F1110" s="265" t="s">
        <v>284</v>
      </c>
      <c r="I1110" s="327" t="s">
        <v>1142</v>
      </c>
    </row>
    <row r="1111" spans="1:9" hidden="1" x14ac:dyDescent="0.2">
      <c r="A1111" s="325">
        <v>1078</v>
      </c>
      <c r="B1111">
        <v>9</v>
      </c>
      <c r="C1111" t="s">
        <v>476</v>
      </c>
      <c r="D1111">
        <v>7</v>
      </c>
      <c r="F1111" s="265" t="s">
        <v>330</v>
      </c>
      <c r="I1111" s="327" t="s">
        <v>1142</v>
      </c>
    </row>
    <row r="1112" spans="1:9" hidden="1" x14ac:dyDescent="0.2">
      <c r="A1112" s="325">
        <v>1079</v>
      </c>
      <c r="B1112">
        <v>9</v>
      </c>
      <c r="C1112" t="s">
        <v>476</v>
      </c>
      <c r="D1112">
        <v>7</v>
      </c>
      <c r="E1112">
        <f>'8'!E59</f>
        <v>0</v>
      </c>
      <c r="F1112" s="265" t="s">
        <v>331</v>
      </c>
      <c r="G1112" s="265" t="s">
        <v>1145</v>
      </c>
      <c r="I1112" s="327" t="s">
        <v>31</v>
      </c>
    </row>
    <row r="1113" spans="1:9" hidden="1" x14ac:dyDescent="0.2">
      <c r="A1113" s="325">
        <v>1080</v>
      </c>
      <c r="B1113">
        <v>9</v>
      </c>
      <c r="C1113" t="s">
        <v>476</v>
      </c>
      <c r="D1113">
        <v>7</v>
      </c>
      <c r="E1113">
        <f>'8'!J59</f>
        <v>0</v>
      </c>
      <c r="F1113" s="265" t="s">
        <v>1076</v>
      </c>
      <c r="G1113" s="265" t="s">
        <v>1145</v>
      </c>
      <c r="I1113" s="327" t="s">
        <v>31</v>
      </c>
    </row>
    <row r="1114" spans="1:9" hidden="1" x14ac:dyDescent="0.2">
      <c r="A1114" s="325">
        <v>1081</v>
      </c>
      <c r="B1114">
        <v>9</v>
      </c>
      <c r="C1114" t="s">
        <v>476</v>
      </c>
      <c r="D1114">
        <v>8</v>
      </c>
      <c r="E1114">
        <f>'8'!G60</f>
        <v>0</v>
      </c>
      <c r="F1114" s="265" t="s">
        <v>1075</v>
      </c>
      <c r="G1114" s="265" t="s">
        <v>1145</v>
      </c>
      <c r="I1114" s="327" t="s">
        <v>31</v>
      </c>
    </row>
    <row r="1115" spans="1:9" hidden="1" x14ac:dyDescent="0.2">
      <c r="A1115" s="325">
        <v>1082</v>
      </c>
      <c r="B1115">
        <v>9</v>
      </c>
      <c r="C1115" t="s">
        <v>476</v>
      </c>
      <c r="D1115">
        <v>8</v>
      </c>
      <c r="F1115" s="265" t="s">
        <v>284</v>
      </c>
      <c r="I1115" s="327" t="s">
        <v>1142</v>
      </c>
    </row>
    <row r="1116" spans="1:9" hidden="1" x14ac:dyDescent="0.2">
      <c r="A1116" s="325">
        <v>1083</v>
      </c>
      <c r="B1116">
        <v>9</v>
      </c>
      <c r="C1116" t="s">
        <v>476</v>
      </c>
      <c r="D1116">
        <v>8</v>
      </c>
      <c r="F1116" s="265" t="s">
        <v>330</v>
      </c>
      <c r="I1116" s="327" t="s">
        <v>1142</v>
      </c>
    </row>
    <row r="1117" spans="1:9" hidden="1" x14ac:dyDescent="0.2">
      <c r="A1117" s="325">
        <v>1084</v>
      </c>
      <c r="B1117">
        <v>9</v>
      </c>
      <c r="C1117" t="s">
        <v>476</v>
      </c>
      <c r="D1117">
        <v>8</v>
      </c>
      <c r="E1117">
        <f>'8'!E62</f>
        <v>0</v>
      </c>
      <c r="F1117" s="265" t="s">
        <v>331</v>
      </c>
      <c r="G1117" s="265" t="s">
        <v>1145</v>
      </c>
      <c r="I1117" s="327" t="s">
        <v>31</v>
      </c>
    </row>
    <row r="1118" spans="1:9" hidden="1" x14ac:dyDescent="0.2">
      <c r="A1118" s="325">
        <v>1085</v>
      </c>
      <c r="B1118">
        <v>9</v>
      </c>
      <c r="C1118" t="s">
        <v>476</v>
      </c>
      <c r="D1118">
        <v>8</v>
      </c>
      <c r="E1118">
        <f>'8'!J62</f>
        <v>0</v>
      </c>
      <c r="F1118" s="265" t="s">
        <v>1076</v>
      </c>
      <c r="G1118" s="265" t="s">
        <v>1145</v>
      </c>
      <c r="I1118" s="327" t="s">
        <v>31</v>
      </c>
    </row>
    <row r="1119" spans="1:9" hidden="1" x14ac:dyDescent="0.2">
      <c r="A1119" s="325">
        <v>1086</v>
      </c>
      <c r="B1119">
        <v>9</v>
      </c>
      <c r="C1119" t="s">
        <v>476</v>
      </c>
      <c r="D1119">
        <v>9</v>
      </c>
      <c r="E1119">
        <f>'8'!G63</f>
        <v>0</v>
      </c>
      <c r="F1119" s="265" t="s">
        <v>1075</v>
      </c>
      <c r="G1119" s="265" t="s">
        <v>1145</v>
      </c>
      <c r="I1119" s="327" t="s">
        <v>1142</v>
      </c>
    </row>
    <row r="1120" spans="1:9" hidden="1" x14ac:dyDescent="0.2">
      <c r="A1120" s="325">
        <v>1087</v>
      </c>
      <c r="B1120">
        <v>9</v>
      </c>
      <c r="C1120" t="s">
        <v>476</v>
      </c>
      <c r="D1120">
        <v>9</v>
      </c>
      <c r="F1120" s="265" t="s">
        <v>284</v>
      </c>
      <c r="I1120" s="327" t="s">
        <v>1142</v>
      </c>
    </row>
    <row r="1121" spans="1:9" hidden="1" x14ac:dyDescent="0.2">
      <c r="A1121" s="325">
        <v>1088</v>
      </c>
      <c r="B1121">
        <v>9</v>
      </c>
      <c r="C1121" t="s">
        <v>476</v>
      </c>
      <c r="D1121">
        <v>9</v>
      </c>
      <c r="F1121" s="265" t="s">
        <v>330</v>
      </c>
      <c r="I1121" s="327" t="s">
        <v>1142</v>
      </c>
    </row>
    <row r="1122" spans="1:9" hidden="1" x14ac:dyDescent="0.2">
      <c r="A1122" s="325">
        <v>1089</v>
      </c>
      <c r="B1122">
        <v>9</v>
      </c>
      <c r="C1122" t="s">
        <v>476</v>
      </c>
      <c r="D1122">
        <v>9</v>
      </c>
      <c r="E1122">
        <f>'8'!E65</f>
        <v>0</v>
      </c>
      <c r="F1122" s="265" t="s">
        <v>331</v>
      </c>
      <c r="G1122" s="265" t="s">
        <v>1145</v>
      </c>
      <c r="I1122" s="327" t="s">
        <v>1142</v>
      </c>
    </row>
    <row r="1123" spans="1:9" hidden="1" x14ac:dyDescent="0.2">
      <c r="A1123" s="325">
        <v>1090</v>
      </c>
      <c r="B1123">
        <v>9</v>
      </c>
      <c r="C1123" t="s">
        <v>476</v>
      </c>
      <c r="D1123">
        <v>9</v>
      </c>
      <c r="E1123">
        <f>'8'!J65</f>
        <v>0</v>
      </c>
      <c r="F1123" s="265" t="s">
        <v>1076</v>
      </c>
      <c r="G1123" s="265" t="s">
        <v>1145</v>
      </c>
      <c r="I1123" s="327" t="s">
        <v>1142</v>
      </c>
    </row>
    <row r="1124" spans="1:9" hidden="1" x14ac:dyDescent="0.2">
      <c r="A1124" s="325">
        <v>1091</v>
      </c>
      <c r="B1124">
        <v>9</v>
      </c>
      <c r="C1124" t="s">
        <v>476</v>
      </c>
      <c r="D1124">
        <v>10</v>
      </c>
      <c r="E1124">
        <f>'8'!G66</f>
        <v>0</v>
      </c>
      <c r="F1124" s="265" t="s">
        <v>1075</v>
      </c>
      <c r="G1124" s="265" t="s">
        <v>1145</v>
      </c>
      <c r="I1124" s="327" t="s">
        <v>1142</v>
      </c>
    </row>
    <row r="1125" spans="1:9" hidden="1" x14ac:dyDescent="0.2">
      <c r="A1125" s="325">
        <v>1092</v>
      </c>
      <c r="B1125">
        <v>9</v>
      </c>
      <c r="C1125" t="s">
        <v>476</v>
      </c>
      <c r="D1125">
        <v>10</v>
      </c>
      <c r="F1125" s="265" t="s">
        <v>284</v>
      </c>
      <c r="I1125" s="327" t="s">
        <v>1142</v>
      </c>
    </row>
    <row r="1126" spans="1:9" hidden="1" x14ac:dyDescent="0.2">
      <c r="A1126" s="325">
        <v>1093</v>
      </c>
      <c r="B1126">
        <v>9</v>
      </c>
      <c r="C1126" t="s">
        <v>476</v>
      </c>
      <c r="D1126">
        <v>10</v>
      </c>
      <c r="F1126" s="265" t="s">
        <v>330</v>
      </c>
      <c r="I1126" s="327" t="s">
        <v>1142</v>
      </c>
    </row>
    <row r="1127" spans="1:9" hidden="1" x14ac:dyDescent="0.2">
      <c r="A1127" s="325">
        <v>1094</v>
      </c>
      <c r="B1127">
        <v>9</v>
      </c>
      <c r="C1127" t="s">
        <v>476</v>
      </c>
      <c r="D1127">
        <v>10</v>
      </c>
      <c r="E1127">
        <f>'8'!E68</f>
        <v>0</v>
      </c>
      <c r="F1127" s="265" t="s">
        <v>331</v>
      </c>
      <c r="G1127" s="265" t="s">
        <v>1145</v>
      </c>
      <c r="I1127" s="327" t="s">
        <v>1142</v>
      </c>
    </row>
    <row r="1128" spans="1:9" hidden="1" x14ac:dyDescent="0.2">
      <c r="A1128" s="325">
        <v>1095</v>
      </c>
      <c r="B1128">
        <v>9</v>
      </c>
      <c r="C1128" t="s">
        <v>476</v>
      </c>
      <c r="D1128">
        <v>10</v>
      </c>
      <c r="E1128">
        <f>'8'!J68</f>
        <v>0</v>
      </c>
      <c r="F1128" s="265" t="s">
        <v>1076</v>
      </c>
      <c r="G1128" s="265" t="s">
        <v>1145</v>
      </c>
      <c r="I1128" s="327" t="s">
        <v>1142</v>
      </c>
    </row>
    <row r="1129" spans="1:9" s="325" customFormat="1" hidden="1" x14ac:dyDescent="0.2">
      <c r="A1129" s="325">
        <v>1095.01</v>
      </c>
      <c r="B1129" s="325">
        <v>9</v>
      </c>
      <c r="C1129" s="325" t="s">
        <v>476</v>
      </c>
      <c r="D1129" s="325">
        <v>1</v>
      </c>
      <c r="E1129" s="326">
        <f>'8'!F24</f>
        <v>0</v>
      </c>
      <c r="F1129" s="265" t="s">
        <v>1336</v>
      </c>
      <c r="G1129" s="265" t="s">
        <v>1294</v>
      </c>
      <c r="I1129" s="327" t="s">
        <v>31</v>
      </c>
    </row>
    <row r="1130" spans="1:9" s="325" customFormat="1" hidden="1" x14ac:dyDescent="0.2">
      <c r="A1130" s="325">
        <v>1095.02</v>
      </c>
      <c r="B1130" s="325">
        <v>9</v>
      </c>
      <c r="C1130" s="325" t="s">
        <v>476</v>
      </c>
      <c r="D1130" s="325">
        <v>2</v>
      </c>
      <c r="E1130" s="326">
        <f>'8'!F25</f>
        <v>0</v>
      </c>
      <c r="F1130" s="265" t="s">
        <v>1336</v>
      </c>
      <c r="G1130" s="265" t="s">
        <v>1294</v>
      </c>
      <c r="I1130" s="327" t="s">
        <v>31</v>
      </c>
    </row>
    <row r="1131" spans="1:9" s="325" customFormat="1" hidden="1" x14ac:dyDescent="0.2">
      <c r="A1131" s="325">
        <v>1095.03</v>
      </c>
      <c r="B1131" s="325">
        <v>9</v>
      </c>
      <c r="C1131" s="325" t="s">
        <v>476</v>
      </c>
      <c r="D1131" s="325">
        <v>3</v>
      </c>
      <c r="E1131" s="326">
        <f>'8'!F26</f>
        <v>0</v>
      </c>
      <c r="F1131" s="265" t="s">
        <v>1336</v>
      </c>
      <c r="G1131" s="265" t="s">
        <v>1294</v>
      </c>
      <c r="I1131" s="327" t="s">
        <v>31</v>
      </c>
    </row>
    <row r="1132" spans="1:9" s="325" customFormat="1" hidden="1" x14ac:dyDescent="0.2">
      <c r="A1132" s="325">
        <v>1095.04</v>
      </c>
      <c r="B1132" s="325">
        <v>9</v>
      </c>
      <c r="C1132" s="325" t="s">
        <v>476</v>
      </c>
      <c r="D1132" s="325">
        <v>4</v>
      </c>
      <c r="E1132" s="326">
        <f>'8'!F27</f>
        <v>0</v>
      </c>
      <c r="F1132" s="265" t="s">
        <v>1336</v>
      </c>
      <c r="G1132" s="265" t="s">
        <v>1294</v>
      </c>
      <c r="I1132" s="327" t="s">
        <v>31</v>
      </c>
    </row>
    <row r="1133" spans="1:9" s="325" customFormat="1" hidden="1" x14ac:dyDescent="0.2">
      <c r="A1133" s="325">
        <v>1095.05</v>
      </c>
      <c r="B1133" s="325">
        <v>9</v>
      </c>
      <c r="C1133" s="325" t="s">
        <v>476</v>
      </c>
      <c r="D1133" s="325">
        <v>5</v>
      </c>
      <c r="E1133" s="326">
        <f>'8'!F28</f>
        <v>0</v>
      </c>
      <c r="F1133" s="265" t="s">
        <v>1336</v>
      </c>
      <c r="G1133" s="265" t="s">
        <v>1294</v>
      </c>
      <c r="I1133" s="327" t="s">
        <v>31</v>
      </c>
    </row>
    <row r="1134" spans="1:9" s="325" customFormat="1" hidden="1" x14ac:dyDescent="0.2">
      <c r="A1134" s="325">
        <v>1095.06</v>
      </c>
      <c r="B1134" s="325">
        <v>9</v>
      </c>
      <c r="C1134" s="325" t="s">
        <v>476</v>
      </c>
      <c r="D1134" s="325">
        <v>6</v>
      </c>
      <c r="E1134" s="326">
        <f>'8'!F29</f>
        <v>0</v>
      </c>
      <c r="F1134" s="265" t="s">
        <v>1336</v>
      </c>
      <c r="G1134" s="265" t="s">
        <v>1294</v>
      </c>
      <c r="I1134" s="327" t="s">
        <v>31</v>
      </c>
    </row>
    <row r="1135" spans="1:9" s="325" customFormat="1" hidden="1" x14ac:dyDescent="0.2">
      <c r="A1135" s="325">
        <v>1095.07</v>
      </c>
      <c r="B1135" s="325">
        <v>9</v>
      </c>
      <c r="C1135" s="325" t="s">
        <v>476</v>
      </c>
      <c r="D1135" s="325">
        <v>7</v>
      </c>
      <c r="E1135" s="326">
        <f>'8'!F30</f>
        <v>0</v>
      </c>
      <c r="F1135" s="265" t="s">
        <v>1336</v>
      </c>
      <c r="G1135" s="265" t="s">
        <v>1294</v>
      </c>
      <c r="I1135" s="327" t="s">
        <v>31</v>
      </c>
    </row>
    <row r="1136" spans="1:9" s="325" customFormat="1" hidden="1" x14ac:dyDescent="0.2">
      <c r="A1136" s="325">
        <v>1095.08</v>
      </c>
      <c r="B1136" s="325">
        <v>9</v>
      </c>
      <c r="C1136" s="325" t="s">
        <v>476</v>
      </c>
      <c r="D1136" s="325">
        <v>8</v>
      </c>
      <c r="E1136" s="326">
        <f>'8'!F31</f>
        <v>0</v>
      </c>
      <c r="F1136" s="265" t="s">
        <v>1336</v>
      </c>
      <c r="G1136" s="265" t="s">
        <v>1294</v>
      </c>
      <c r="I1136" s="327" t="s">
        <v>31</v>
      </c>
    </row>
    <row r="1137" spans="1:9" s="325" customFormat="1" hidden="1" x14ac:dyDescent="0.2">
      <c r="A1137" s="325">
        <v>1095.0899999999999</v>
      </c>
      <c r="B1137" s="325">
        <v>9</v>
      </c>
      <c r="C1137" s="325" t="s">
        <v>476</v>
      </c>
      <c r="D1137" s="325">
        <v>9</v>
      </c>
      <c r="E1137" s="326">
        <f>'8'!F32</f>
        <v>0</v>
      </c>
      <c r="F1137" s="265" t="s">
        <v>1336</v>
      </c>
      <c r="G1137" s="265" t="s">
        <v>1294</v>
      </c>
      <c r="I1137" s="327" t="s">
        <v>1142</v>
      </c>
    </row>
    <row r="1138" spans="1:9" s="325" customFormat="1" hidden="1" x14ac:dyDescent="0.2">
      <c r="A1138" s="325">
        <v>1095.0999999999999</v>
      </c>
      <c r="B1138" s="325">
        <v>9</v>
      </c>
      <c r="C1138" s="325" t="s">
        <v>476</v>
      </c>
      <c r="D1138" s="325">
        <v>10</v>
      </c>
      <c r="E1138" s="326">
        <f>'8'!F33</f>
        <v>0</v>
      </c>
      <c r="F1138" s="265" t="s">
        <v>1336</v>
      </c>
      <c r="G1138" s="265" t="s">
        <v>1294</v>
      </c>
      <c r="I1138" s="327" t="s">
        <v>1142</v>
      </c>
    </row>
    <row r="1139" spans="1:9" hidden="1" x14ac:dyDescent="0.2">
      <c r="A1139" s="325">
        <v>1096</v>
      </c>
      <c r="B1139">
        <v>9</v>
      </c>
      <c r="C1139" t="s">
        <v>283</v>
      </c>
      <c r="F1139" s="263" t="s">
        <v>625</v>
      </c>
      <c r="G1139" s="263"/>
      <c r="I1139" s="256" t="s">
        <v>1142</v>
      </c>
    </row>
    <row r="1140" spans="1:9" hidden="1" x14ac:dyDescent="0.2">
      <c r="A1140" s="325">
        <v>1097</v>
      </c>
      <c r="B1140">
        <v>9</v>
      </c>
      <c r="C1140" t="s">
        <v>283</v>
      </c>
      <c r="F1140" s="244" t="s">
        <v>1077</v>
      </c>
      <c r="G1140" s="315"/>
      <c r="I1140" s="256" t="s">
        <v>1142</v>
      </c>
    </row>
    <row r="1141" spans="1:9" hidden="1" x14ac:dyDescent="0.2">
      <c r="A1141" s="325">
        <v>1098</v>
      </c>
      <c r="B1141">
        <v>9</v>
      </c>
      <c r="C1141" t="s">
        <v>283</v>
      </c>
      <c r="F1141" s="263" t="s">
        <v>335</v>
      </c>
      <c r="G1141" s="263"/>
      <c r="I1141" s="256" t="s">
        <v>1142</v>
      </c>
    </row>
    <row r="1142" spans="1:9" hidden="1" x14ac:dyDescent="0.2">
      <c r="A1142" s="325">
        <v>1099</v>
      </c>
      <c r="B1142">
        <v>10</v>
      </c>
      <c r="C1142" t="s">
        <v>336</v>
      </c>
      <c r="F1142" s="265" t="s">
        <v>708</v>
      </c>
      <c r="I1142" s="256" t="s">
        <v>1142</v>
      </c>
    </row>
    <row r="1143" spans="1:9" hidden="1" x14ac:dyDescent="0.2">
      <c r="A1143" s="325">
        <v>1100</v>
      </c>
      <c r="B1143">
        <v>10</v>
      </c>
      <c r="C1143" t="s">
        <v>336</v>
      </c>
      <c r="F1143" s="265" t="s">
        <v>1078</v>
      </c>
      <c r="I1143" s="256" t="s">
        <v>1142</v>
      </c>
    </row>
    <row r="1144" spans="1:9" hidden="1" x14ac:dyDescent="0.2">
      <c r="A1144" s="325">
        <v>1101</v>
      </c>
      <c r="B1144">
        <v>10</v>
      </c>
      <c r="C1144" t="s">
        <v>336</v>
      </c>
      <c r="F1144" s="265" t="s">
        <v>709</v>
      </c>
      <c r="I1144" s="256" t="s">
        <v>1142</v>
      </c>
    </row>
    <row r="1145" spans="1:9" hidden="1" x14ac:dyDescent="0.2">
      <c r="A1145" s="325">
        <v>1102</v>
      </c>
      <c r="B1145">
        <v>10</v>
      </c>
      <c r="C1145" t="s">
        <v>336</v>
      </c>
      <c r="F1145" s="265" t="s">
        <v>983</v>
      </c>
      <c r="I1145" s="256" t="s">
        <v>1142</v>
      </c>
    </row>
    <row r="1146" spans="1:9" hidden="1" x14ac:dyDescent="0.2">
      <c r="A1146" s="325">
        <v>1103</v>
      </c>
      <c r="B1146">
        <v>10</v>
      </c>
      <c r="C1146" t="s">
        <v>336</v>
      </c>
      <c r="F1146" s="265" t="s">
        <v>984</v>
      </c>
      <c r="I1146" s="256" t="s">
        <v>1142</v>
      </c>
    </row>
    <row r="1147" spans="1:9" hidden="1" x14ac:dyDescent="0.2">
      <c r="A1147" s="325">
        <v>1104</v>
      </c>
      <c r="B1147">
        <v>10</v>
      </c>
      <c r="C1147" t="s">
        <v>336</v>
      </c>
      <c r="F1147" s="265" t="s">
        <v>1079</v>
      </c>
      <c r="I1147" s="256" t="s">
        <v>1142</v>
      </c>
    </row>
    <row r="1148" spans="1:9" hidden="1" x14ac:dyDescent="0.2">
      <c r="A1148" s="325">
        <v>1105</v>
      </c>
      <c r="B1148">
        <v>10</v>
      </c>
      <c r="C1148" t="s">
        <v>336</v>
      </c>
      <c r="F1148" s="265" t="s">
        <v>708</v>
      </c>
      <c r="I1148" s="256" t="s">
        <v>1142</v>
      </c>
    </row>
    <row r="1149" spans="1:9" hidden="1" x14ac:dyDescent="0.2">
      <c r="A1149" s="325">
        <v>1106</v>
      </c>
      <c r="B1149">
        <v>10</v>
      </c>
      <c r="C1149" t="s">
        <v>336</v>
      </c>
      <c r="F1149" s="265" t="s">
        <v>1078</v>
      </c>
      <c r="I1149" s="256" t="s">
        <v>1142</v>
      </c>
    </row>
    <row r="1150" spans="1:9" hidden="1" x14ac:dyDescent="0.2">
      <c r="A1150" s="325">
        <v>1107</v>
      </c>
      <c r="B1150">
        <v>10</v>
      </c>
      <c r="C1150" t="s">
        <v>336</v>
      </c>
      <c r="F1150" s="265" t="s">
        <v>709</v>
      </c>
      <c r="I1150" s="256" t="s">
        <v>1142</v>
      </c>
    </row>
    <row r="1151" spans="1:9" hidden="1" x14ac:dyDescent="0.2">
      <c r="A1151" s="325">
        <v>1108</v>
      </c>
      <c r="B1151">
        <v>10</v>
      </c>
      <c r="C1151" t="s">
        <v>336</v>
      </c>
      <c r="F1151" s="265" t="s">
        <v>983</v>
      </c>
      <c r="I1151" s="256" t="s">
        <v>1142</v>
      </c>
    </row>
    <row r="1152" spans="1:9" hidden="1" x14ac:dyDescent="0.2">
      <c r="A1152" s="325">
        <v>1109</v>
      </c>
      <c r="B1152">
        <v>10</v>
      </c>
      <c r="C1152" t="s">
        <v>336</v>
      </c>
      <c r="F1152" s="265" t="s">
        <v>1079</v>
      </c>
      <c r="I1152" s="256" t="s">
        <v>1142</v>
      </c>
    </row>
    <row r="1153" spans="1:9" hidden="1" x14ac:dyDescent="0.2">
      <c r="A1153" s="325">
        <v>1110</v>
      </c>
      <c r="B1153">
        <v>10</v>
      </c>
      <c r="C1153" t="s">
        <v>336</v>
      </c>
      <c r="F1153" s="284" t="s">
        <v>708</v>
      </c>
      <c r="G1153" s="284"/>
      <c r="I1153" s="256" t="s">
        <v>1142</v>
      </c>
    </row>
    <row r="1154" spans="1:9" hidden="1" x14ac:dyDescent="0.2">
      <c r="A1154" s="325">
        <v>1111</v>
      </c>
      <c r="B1154">
        <v>10</v>
      </c>
      <c r="C1154" t="s">
        <v>336</v>
      </c>
      <c r="F1154" s="284" t="s">
        <v>1078</v>
      </c>
      <c r="G1154" s="284"/>
      <c r="I1154" s="256" t="s">
        <v>1142</v>
      </c>
    </row>
    <row r="1155" spans="1:9" hidden="1" x14ac:dyDescent="0.2">
      <c r="A1155" s="325">
        <v>1112</v>
      </c>
      <c r="B1155">
        <v>10</v>
      </c>
      <c r="C1155" t="s">
        <v>336</v>
      </c>
      <c r="F1155" s="284" t="s">
        <v>709</v>
      </c>
      <c r="G1155" s="284"/>
      <c r="I1155" s="256" t="s">
        <v>1142</v>
      </c>
    </row>
    <row r="1156" spans="1:9" hidden="1" x14ac:dyDescent="0.2">
      <c r="A1156" s="325">
        <v>1113</v>
      </c>
      <c r="B1156">
        <v>10</v>
      </c>
      <c r="C1156" t="s">
        <v>336</v>
      </c>
      <c r="F1156" s="284" t="s">
        <v>983</v>
      </c>
      <c r="G1156" s="284"/>
      <c r="I1156" s="256" t="s">
        <v>1142</v>
      </c>
    </row>
    <row r="1157" spans="1:9" hidden="1" x14ac:dyDescent="0.2">
      <c r="A1157" s="325">
        <v>1114</v>
      </c>
      <c r="B1157">
        <v>10</v>
      </c>
      <c r="C1157" t="s">
        <v>336</v>
      </c>
      <c r="F1157" s="265" t="s">
        <v>1079</v>
      </c>
      <c r="I1157" s="256" t="s">
        <v>1142</v>
      </c>
    </row>
    <row r="1158" spans="1:9" hidden="1" x14ac:dyDescent="0.2">
      <c r="A1158" s="325">
        <v>1115</v>
      </c>
      <c r="B1158">
        <v>10</v>
      </c>
      <c r="C1158" t="s">
        <v>336</v>
      </c>
      <c r="F1158" s="265" t="s">
        <v>708</v>
      </c>
      <c r="I1158" s="256" t="s">
        <v>1142</v>
      </c>
    </row>
    <row r="1159" spans="1:9" hidden="1" x14ac:dyDescent="0.2">
      <c r="A1159" s="325">
        <v>1116</v>
      </c>
      <c r="B1159">
        <v>10</v>
      </c>
      <c r="C1159" t="s">
        <v>336</v>
      </c>
      <c r="F1159" s="265" t="s">
        <v>1078</v>
      </c>
      <c r="I1159" s="256" t="s">
        <v>1142</v>
      </c>
    </row>
    <row r="1160" spans="1:9" hidden="1" x14ac:dyDescent="0.2">
      <c r="A1160" s="325">
        <v>1117</v>
      </c>
      <c r="B1160">
        <v>10</v>
      </c>
      <c r="C1160" t="s">
        <v>336</v>
      </c>
      <c r="F1160" s="265" t="s">
        <v>709</v>
      </c>
      <c r="I1160" s="256" t="s">
        <v>1142</v>
      </c>
    </row>
    <row r="1161" spans="1:9" hidden="1" x14ac:dyDescent="0.2">
      <c r="A1161" s="325">
        <v>1118</v>
      </c>
      <c r="B1161">
        <v>10</v>
      </c>
      <c r="C1161" t="s">
        <v>336</v>
      </c>
      <c r="F1161" s="265" t="s">
        <v>983</v>
      </c>
      <c r="I1161" s="256" t="s">
        <v>1142</v>
      </c>
    </row>
    <row r="1162" spans="1:9" hidden="1" x14ac:dyDescent="0.2">
      <c r="A1162" s="325">
        <v>1119</v>
      </c>
      <c r="B1162">
        <v>10</v>
      </c>
      <c r="C1162" t="s">
        <v>336</v>
      </c>
      <c r="F1162" s="265" t="s">
        <v>1079</v>
      </c>
      <c r="I1162" s="256" t="s">
        <v>1142</v>
      </c>
    </row>
    <row r="1163" spans="1:9" hidden="1" x14ac:dyDescent="0.2">
      <c r="A1163" s="325">
        <v>1120</v>
      </c>
      <c r="B1163">
        <v>10</v>
      </c>
      <c r="C1163" t="s">
        <v>336</v>
      </c>
      <c r="F1163" s="265" t="s">
        <v>1079</v>
      </c>
      <c r="I1163" s="256" t="s">
        <v>1142</v>
      </c>
    </row>
    <row r="1164" spans="1:9" hidden="1" x14ac:dyDescent="0.2">
      <c r="A1164" s="325">
        <v>1121</v>
      </c>
      <c r="B1164">
        <v>10</v>
      </c>
      <c r="C1164" t="s">
        <v>337</v>
      </c>
      <c r="F1164" s="265" t="s">
        <v>1080</v>
      </c>
      <c r="I1164" s="256" t="s">
        <v>1142</v>
      </c>
    </row>
    <row r="1165" spans="1:9" hidden="1" x14ac:dyDescent="0.2">
      <c r="A1165" s="325">
        <v>1122</v>
      </c>
      <c r="B1165">
        <v>10</v>
      </c>
      <c r="C1165" t="s">
        <v>337</v>
      </c>
      <c r="F1165" s="265" t="s">
        <v>1081</v>
      </c>
      <c r="I1165" s="256" t="s">
        <v>1142</v>
      </c>
    </row>
    <row r="1166" spans="1:9" hidden="1" x14ac:dyDescent="0.2">
      <c r="A1166" s="325">
        <v>1123</v>
      </c>
      <c r="B1166">
        <v>10</v>
      </c>
      <c r="C1166" t="s">
        <v>337</v>
      </c>
      <c r="F1166" s="265" t="s">
        <v>92</v>
      </c>
      <c r="I1166" s="256" t="s">
        <v>1142</v>
      </c>
    </row>
    <row r="1167" spans="1:9" hidden="1" x14ac:dyDescent="0.2">
      <c r="A1167" s="325">
        <v>1124</v>
      </c>
      <c r="B1167">
        <v>10</v>
      </c>
      <c r="C1167" t="s">
        <v>337</v>
      </c>
      <c r="F1167" s="265" t="s">
        <v>984</v>
      </c>
      <c r="I1167" s="256" t="s">
        <v>1142</v>
      </c>
    </row>
    <row r="1168" spans="1:9" hidden="1" x14ac:dyDescent="0.2">
      <c r="A1168" s="325">
        <v>1125</v>
      </c>
      <c r="B1168">
        <v>10</v>
      </c>
      <c r="C1168" t="s">
        <v>337</v>
      </c>
      <c r="F1168" s="265" t="s">
        <v>1079</v>
      </c>
      <c r="I1168" s="256" t="s">
        <v>1142</v>
      </c>
    </row>
    <row r="1169" spans="1:9" hidden="1" x14ac:dyDescent="0.2">
      <c r="A1169" s="325">
        <v>1126</v>
      </c>
      <c r="B1169">
        <v>10</v>
      </c>
      <c r="C1169" t="s">
        <v>337</v>
      </c>
      <c r="F1169" s="265" t="s">
        <v>1080</v>
      </c>
      <c r="I1169" s="256" t="s">
        <v>1142</v>
      </c>
    </row>
    <row r="1170" spans="1:9" hidden="1" x14ac:dyDescent="0.2">
      <c r="A1170" s="325">
        <v>1127</v>
      </c>
      <c r="B1170">
        <v>10</v>
      </c>
      <c r="C1170" t="s">
        <v>337</v>
      </c>
      <c r="F1170" s="265" t="s">
        <v>1081</v>
      </c>
      <c r="I1170" s="256" t="s">
        <v>1142</v>
      </c>
    </row>
    <row r="1171" spans="1:9" hidden="1" x14ac:dyDescent="0.2">
      <c r="A1171" s="325">
        <v>1128</v>
      </c>
      <c r="B1171">
        <v>10</v>
      </c>
      <c r="C1171" t="s">
        <v>337</v>
      </c>
      <c r="F1171" s="265" t="s">
        <v>92</v>
      </c>
      <c r="I1171" s="256" t="s">
        <v>1142</v>
      </c>
    </row>
    <row r="1172" spans="1:9" hidden="1" x14ac:dyDescent="0.2">
      <c r="A1172" s="325">
        <v>1129</v>
      </c>
      <c r="B1172">
        <v>10</v>
      </c>
      <c r="C1172" t="s">
        <v>337</v>
      </c>
      <c r="F1172" s="265" t="s">
        <v>1079</v>
      </c>
      <c r="I1172" s="256" t="s">
        <v>1142</v>
      </c>
    </row>
    <row r="1173" spans="1:9" hidden="1" x14ac:dyDescent="0.2">
      <c r="A1173" s="325">
        <v>1130</v>
      </c>
      <c r="B1173">
        <v>10</v>
      </c>
      <c r="C1173" t="s">
        <v>337</v>
      </c>
      <c r="F1173" s="284" t="s">
        <v>1080</v>
      </c>
      <c r="G1173" s="284"/>
      <c r="I1173" s="256" t="s">
        <v>1142</v>
      </c>
    </row>
    <row r="1174" spans="1:9" hidden="1" x14ac:dyDescent="0.2">
      <c r="A1174" s="325">
        <v>1131</v>
      </c>
      <c r="B1174">
        <v>10</v>
      </c>
      <c r="C1174" t="s">
        <v>337</v>
      </c>
      <c r="F1174" s="284" t="s">
        <v>1081</v>
      </c>
      <c r="G1174" s="284"/>
      <c r="I1174" s="256" t="s">
        <v>1142</v>
      </c>
    </row>
    <row r="1175" spans="1:9" hidden="1" x14ac:dyDescent="0.2">
      <c r="A1175" s="325">
        <v>1132</v>
      </c>
      <c r="B1175">
        <v>10</v>
      </c>
      <c r="C1175" t="s">
        <v>337</v>
      </c>
      <c r="F1175" s="284" t="s">
        <v>92</v>
      </c>
      <c r="G1175" s="284"/>
      <c r="I1175" s="256" t="s">
        <v>1142</v>
      </c>
    </row>
    <row r="1176" spans="1:9" hidden="1" x14ac:dyDescent="0.2">
      <c r="A1176" s="325">
        <v>1133</v>
      </c>
      <c r="B1176">
        <v>10</v>
      </c>
      <c r="C1176" t="s">
        <v>337</v>
      </c>
      <c r="F1176" s="284" t="s">
        <v>1079</v>
      </c>
      <c r="G1176" s="284"/>
      <c r="I1176" s="256" t="s">
        <v>1142</v>
      </c>
    </row>
    <row r="1177" spans="1:9" hidden="1" x14ac:dyDescent="0.2">
      <c r="A1177" s="325">
        <v>1134</v>
      </c>
      <c r="B1177">
        <v>10</v>
      </c>
      <c r="C1177" t="s">
        <v>337</v>
      </c>
      <c r="F1177" s="265" t="s">
        <v>1080</v>
      </c>
      <c r="I1177" s="256" t="s">
        <v>1142</v>
      </c>
    </row>
    <row r="1178" spans="1:9" hidden="1" x14ac:dyDescent="0.2">
      <c r="A1178" s="325">
        <v>1135</v>
      </c>
      <c r="B1178">
        <v>10</v>
      </c>
      <c r="C1178" t="s">
        <v>337</v>
      </c>
      <c r="F1178" s="265" t="s">
        <v>1081</v>
      </c>
      <c r="I1178" s="256" t="s">
        <v>1142</v>
      </c>
    </row>
    <row r="1179" spans="1:9" hidden="1" x14ac:dyDescent="0.2">
      <c r="A1179" s="325">
        <v>1136</v>
      </c>
      <c r="B1179">
        <v>10</v>
      </c>
      <c r="C1179" t="s">
        <v>337</v>
      </c>
      <c r="F1179" s="265" t="s">
        <v>92</v>
      </c>
      <c r="I1179" s="256" t="s">
        <v>1142</v>
      </c>
    </row>
    <row r="1180" spans="1:9" hidden="1" x14ac:dyDescent="0.2">
      <c r="A1180" s="325">
        <v>1137</v>
      </c>
      <c r="B1180">
        <v>10</v>
      </c>
      <c r="C1180" t="s">
        <v>337</v>
      </c>
      <c r="F1180" s="265" t="s">
        <v>1079</v>
      </c>
      <c r="I1180" s="256" t="s">
        <v>1142</v>
      </c>
    </row>
    <row r="1181" spans="1:9" hidden="1" x14ac:dyDescent="0.2">
      <c r="A1181" s="325">
        <v>1138</v>
      </c>
      <c r="B1181">
        <v>10</v>
      </c>
      <c r="C1181" t="s">
        <v>337</v>
      </c>
      <c r="F1181" s="265" t="s">
        <v>1079</v>
      </c>
      <c r="I1181" s="256" t="s">
        <v>1142</v>
      </c>
    </row>
    <row r="1182" spans="1:9" hidden="1" x14ac:dyDescent="0.2">
      <c r="A1182" s="325">
        <v>1139</v>
      </c>
      <c r="B1182">
        <v>10</v>
      </c>
      <c r="C1182" t="s">
        <v>339</v>
      </c>
      <c r="F1182" s="265" t="s">
        <v>1082</v>
      </c>
      <c r="I1182" s="256" t="s">
        <v>1142</v>
      </c>
    </row>
    <row r="1183" spans="1:9" hidden="1" x14ac:dyDescent="0.2">
      <c r="A1183" s="325">
        <v>1140</v>
      </c>
      <c r="B1183">
        <v>10</v>
      </c>
      <c r="C1183" t="s">
        <v>339</v>
      </c>
      <c r="F1183" s="265" t="s">
        <v>28</v>
      </c>
      <c r="I1183" s="256" t="s">
        <v>1142</v>
      </c>
    </row>
    <row r="1184" spans="1:9" hidden="1" x14ac:dyDescent="0.2">
      <c r="A1184" s="325">
        <v>1141</v>
      </c>
      <c r="B1184">
        <v>10</v>
      </c>
      <c r="C1184" t="s">
        <v>339</v>
      </c>
      <c r="F1184" s="265" t="s">
        <v>1083</v>
      </c>
      <c r="I1184" s="256" t="s">
        <v>1142</v>
      </c>
    </row>
    <row r="1185" spans="1:9" hidden="1" x14ac:dyDescent="0.2">
      <c r="A1185" s="325">
        <v>1142</v>
      </c>
      <c r="B1185">
        <v>10</v>
      </c>
      <c r="C1185" t="s">
        <v>339</v>
      </c>
      <c r="F1185" s="265" t="s">
        <v>1084</v>
      </c>
      <c r="I1185" s="256" t="s">
        <v>1142</v>
      </c>
    </row>
    <row r="1186" spans="1:9" hidden="1" x14ac:dyDescent="0.2">
      <c r="A1186" s="325">
        <v>1143</v>
      </c>
      <c r="B1186">
        <v>10</v>
      </c>
      <c r="C1186" t="s">
        <v>339</v>
      </c>
      <c r="F1186" s="284" t="s">
        <v>1085</v>
      </c>
      <c r="G1186" s="284"/>
      <c r="I1186" s="256" t="s">
        <v>1142</v>
      </c>
    </row>
    <row r="1187" spans="1:9" hidden="1" x14ac:dyDescent="0.2">
      <c r="A1187" s="325">
        <v>1144</v>
      </c>
      <c r="B1187">
        <v>10</v>
      </c>
      <c r="C1187" t="s">
        <v>339</v>
      </c>
      <c r="F1187" s="265" t="s">
        <v>1086</v>
      </c>
      <c r="I1187" s="256" t="s">
        <v>1142</v>
      </c>
    </row>
    <row r="1188" spans="1:9" hidden="1" x14ac:dyDescent="0.2">
      <c r="A1188" s="325">
        <v>1145</v>
      </c>
      <c r="B1188">
        <v>10</v>
      </c>
      <c r="C1188" t="s">
        <v>339</v>
      </c>
      <c r="F1188" s="265" t="s">
        <v>619</v>
      </c>
      <c r="I1188" s="256" t="s">
        <v>1142</v>
      </c>
    </row>
    <row r="1189" spans="1:9" hidden="1" x14ac:dyDescent="0.2">
      <c r="A1189" s="325">
        <v>1146</v>
      </c>
      <c r="B1189">
        <v>10</v>
      </c>
      <c r="C1189" t="s">
        <v>339</v>
      </c>
      <c r="F1189" s="265" t="s">
        <v>729</v>
      </c>
      <c r="I1189" s="256" t="s">
        <v>1142</v>
      </c>
    </row>
    <row r="1190" spans="1:9" hidden="1" x14ac:dyDescent="0.2">
      <c r="A1190" s="325">
        <v>1147</v>
      </c>
      <c r="B1190">
        <v>10</v>
      </c>
      <c r="C1190" t="s">
        <v>339</v>
      </c>
      <c r="F1190" s="265" t="s">
        <v>1087</v>
      </c>
      <c r="I1190" s="256" t="s">
        <v>1142</v>
      </c>
    </row>
    <row r="1191" spans="1:9" hidden="1" x14ac:dyDescent="0.2">
      <c r="A1191" s="325">
        <v>1148</v>
      </c>
      <c r="B1191">
        <v>10</v>
      </c>
      <c r="C1191" t="s">
        <v>339</v>
      </c>
      <c r="F1191" s="265" t="s">
        <v>1088</v>
      </c>
      <c r="I1191" s="256" t="s">
        <v>1142</v>
      </c>
    </row>
    <row r="1192" spans="1:9" hidden="1" x14ac:dyDescent="0.2">
      <c r="A1192" s="325">
        <v>1149</v>
      </c>
      <c r="B1192">
        <v>10</v>
      </c>
      <c r="C1192" t="s">
        <v>339</v>
      </c>
      <c r="F1192" s="265" t="s">
        <v>1089</v>
      </c>
      <c r="I1192" s="256" t="s">
        <v>1142</v>
      </c>
    </row>
    <row r="1193" spans="1:9" hidden="1" x14ac:dyDescent="0.2">
      <c r="A1193" s="325">
        <v>1150</v>
      </c>
      <c r="B1193">
        <v>10</v>
      </c>
      <c r="C1193" t="s">
        <v>339</v>
      </c>
      <c r="F1193" s="265" t="s">
        <v>985</v>
      </c>
      <c r="I1193" s="256" t="s">
        <v>1142</v>
      </c>
    </row>
    <row r="1194" spans="1:9" hidden="1" x14ac:dyDescent="0.2">
      <c r="A1194" s="325">
        <v>1151</v>
      </c>
      <c r="B1194">
        <v>10</v>
      </c>
      <c r="C1194" t="s">
        <v>339</v>
      </c>
      <c r="F1194" s="265" t="s">
        <v>1090</v>
      </c>
      <c r="I1194" s="256" t="s">
        <v>1142</v>
      </c>
    </row>
    <row r="1195" spans="1:9" hidden="1" x14ac:dyDescent="0.2">
      <c r="A1195" s="325">
        <v>1152</v>
      </c>
      <c r="B1195">
        <v>10</v>
      </c>
      <c r="C1195" t="s">
        <v>339</v>
      </c>
      <c r="F1195" s="265" t="s">
        <v>986</v>
      </c>
      <c r="I1195" s="256" t="s">
        <v>1142</v>
      </c>
    </row>
    <row r="1196" spans="1:9" hidden="1" x14ac:dyDescent="0.2">
      <c r="A1196" s="325">
        <v>1153</v>
      </c>
      <c r="B1196">
        <v>10</v>
      </c>
      <c r="C1196" t="s">
        <v>339</v>
      </c>
      <c r="F1196" s="265" t="s">
        <v>1079</v>
      </c>
      <c r="I1196" s="256" t="s">
        <v>1142</v>
      </c>
    </row>
    <row r="1197" spans="1:9" hidden="1" x14ac:dyDescent="0.2">
      <c r="A1197" s="325">
        <v>1154</v>
      </c>
      <c r="B1197">
        <v>10</v>
      </c>
      <c r="C1197" t="s">
        <v>339</v>
      </c>
      <c r="F1197" s="265" t="s">
        <v>1082</v>
      </c>
      <c r="I1197" s="256" t="s">
        <v>1142</v>
      </c>
    </row>
    <row r="1198" spans="1:9" hidden="1" x14ac:dyDescent="0.2">
      <c r="A1198" s="325">
        <v>1155</v>
      </c>
      <c r="B1198">
        <v>10</v>
      </c>
      <c r="C1198" t="s">
        <v>339</v>
      </c>
      <c r="F1198" s="265" t="s">
        <v>28</v>
      </c>
      <c r="I1198" s="256" t="s">
        <v>1142</v>
      </c>
    </row>
    <row r="1199" spans="1:9" hidden="1" x14ac:dyDescent="0.2">
      <c r="A1199" s="325">
        <v>1156</v>
      </c>
      <c r="B1199">
        <v>10</v>
      </c>
      <c r="C1199" t="s">
        <v>339</v>
      </c>
      <c r="F1199" s="265" t="s">
        <v>1083</v>
      </c>
      <c r="I1199" s="256" t="s">
        <v>1142</v>
      </c>
    </row>
    <row r="1200" spans="1:9" hidden="1" x14ac:dyDescent="0.2">
      <c r="A1200" s="325">
        <v>1157</v>
      </c>
      <c r="B1200">
        <v>10</v>
      </c>
      <c r="C1200" t="s">
        <v>339</v>
      </c>
      <c r="F1200" s="265" t="s">
        <v>1084</v>
      </c>
      <c r="I1200" s="256" t="s">
        <v>1142</v>
      </c>
    </row>
    <row r="1201" spans="1:9" hidden="1" x14ac:dyDescent="0.2">
      <c r="A1201" s="325">
        <v>1158</v>
      </c>
      <c r="B1201">
        <v>10</v>
      </c>
      <c r="C1201" t="s">
        <v>339</v>
      </c>
      <c r="F1201" s="265" t="s">
        <v>1085</v>
      </c>
      <c r="I1201" s="256" t="s">
        <v>1142</v>
      </c>
    </row>
    <row r="1202" spans="1:9" hidden="1" x14ac:dyDescent="0.2">
      <c r="A1202" s="325">
        <v>1159</v>
      </c>
      <c r="B1202">
        <v>10</v>
      </c>
      <c r="C1202" t="s">
        <v>339</v>
      </c>
      <c r="F1202" s="265" t="s">
        <v>1086</v>
      </c>
      <c r="I1202" s="256" t="s">
        <v>1142</v>
      </c>
    </row>
    <row r="1203" spans="1:9" hidden="1" x14ac:dyDescent="0.2">
      <c r="A1203" s="325">
        <v>1160</v>
      </c>
      <c r="B1203">
        <v>10</v>
      </c>
      <c r="C1203" t="s">
        <v>339</v>
      </c>
      <c r="F1203" s="265" t="s">
        <v>619</v>
      </c>
      <c r="I1203" s="256" t="s">
        <v>1142</v>
      </c>
    </row>
    <row r="1204" spans="1:9" hidden="1" x14ac:dyDescent="0.2">
      <c r="A1204" s="325">
        <v>1161</v>
      </c>
      <c r="B1204">
        <v>10</v>
      </c>
      <c r="C1204" t="s">
        <v>339</v>
      </c>
      <c r="F1204" s="265" t="s">
        <v>729</v>
      </c>
      <c r="I1204" s="256" t="s">
        <v>1142</v>
      </c>
    </row>
    <row r="1205" spans="1:9" hidden="1" x14ac:dyDescent="0.2">
      <c r="A1205" s="325">
        <v>1162</v>
      </c>
      <c r="B1205">
        <v>10</v>
      </c>
      <c r="C1205" t="s">
        <v>339</v>
      </c>
      <c r="F1205" s="265" t="s">
        <v>1087</v>
      </c>
      <c r="I1205" s="256" t="s">
        <v>1142</v>
      </c>
    </row>
    <row r="1206" spans="1:9" hidden="1" x14ac:dyDescent="0.2">
      <c r="A1206" s="325">
        <v>1163</v>
      </c>
      <c r="B1206">
        <v>10</v>
      </c>
      <c r="C1206" t="s">
        <v>339</v>
      </c>
      <c r="F1206" s="265" t="s">
        <v>1088</v>
      </c>
      <c r="I1206" s="256" t="s">
        <v>1142</v>
      </c>
    </row>
    <row r="1207" spans="1:9" hidden="1" x14ac:dyDescent="0.2">
      <c r="A1207" s="325">
        <v>1164</v>
      </c>
      <c r="B1207">
        <v>10</v>
      </c>
      <c r="C1207" t="s">
        <v>339</v>
      </c>
      <c r="F1207" s="265" t="s">
        <v>1089</v>
      </c>
      <c r="I1207" s="256" t="s">
        <v>1142</v>
      </c>
    </row>
    <row r="1208" spans="1:9" hidden="1" x14ac:dyDescent="0.2">
      <c r="A1208" s="325">
        <v>1165</v>
      </c>
      <c r="B1208">
        <v>10</v>
      </c>
      <c r="C1208" t="s">
        <v>339</v>
      </c>
      <c r="F1208" s="265" t="s">
        <v>1090</v>
      </c>
      <c r="I1208" s="256" t="s">
        <v>1142</v>
      </c>
    </row>
    <row r="1209" spans="1:9" hidden="1" x14ac:dyDescent="0.2">
      <c r="A1209" s="325">
        <v>1166</v>
      </c>
      <c r="B1209">
        <v>10</v>
      </c>
      <c r="C1209" t="s">
        <v>339</v>
      </c>
      <c r="F1209" s="265" t="s">
        <v>1079</v>
      </c>
      <c r="I1209" s="256" t="s">
        <v>1142</v>
      </c>
    </row>
    <row r="1210" spans="1:9" hidden="1" x14ac:dyDescent="0.2">
      <c r="A1210" s="325">
        <v>1167</v>
      </c>
      <c r="B1210">
        <v>10</v>
      </c>
      <c r="C1210" t="s">
        <v>339</v>
      </c>
      <c r="F1210" s="284" t="s">
        <v>1082</v>
      </c>
      <c r="G1210" s="284"/>
      <c r="I1210" s="256" t="s">
        <v>1142</v>
      </c>
    </row>
    <row r="1211" spans="1:9" hidden="1" x14ac:dyDescent="0.2">
      <c r="A1211" s="325">
        <v>1168</v>
      </c>
      <c r="B1211">
        <v>10</v>
      </c>
      <c r="C1211" t="s">
        <v>339</v>
      </c>
      <c r="F1211" s="284" t="s">
        <v>28</v>
      </c>
      <c r="G1211" s="284"/>
      <c r="I1211" s="256" t="s">
        <v>1142</v>
      </c>
    </row>
    <row r="1212" spans="1:9" hidden="1" x14ac:dyDescent="0.2">
      <c r="A1212" s="325">
        <v>1169</v>
      </c>
      <c r="B1212">
        <v>10</v>
      </c>
      <c r="C1212" t="s">
        <v>339</v>
      </c>
      <c r="F1212" s="284" t="s">
        <v>1083</v>
      </c>
      <c r="G1212" s="284"/>
      <c r="I1212" s="256" t="s">
        <v>1142</v>
      </c>
    </row>
    <row r="1213" spans="1:9" hidden="1" x14ac:dyDescent="0.2">
      <c r="A1213" s="325">
        <v>1170</v>
      </c>
      <c r="B1213">
        <v>10</v>
      </c>
      <c r="C1213" t="s">
        <v>339</v>
      </c>
      <c r="F1213" s="284" t="s">
        <v>1084</v>
      </c>
      <c r="G1213" s="284"/>
      <c r="I1213" s="256" t="s">
        <v>1142</v>
      </c>
    </row>
    <row r="1214" spans="1:9" hidden="1" x14ac:dyDescent="0.2">
      <c r="A1214" s="325">
        <v>1171</v>
      </c>
      <c r="B1214">
        <v>10</v>
      </c>
      <c r="C1214" t="s">
        <v>339</v>
      </c>
      <c r="F1214" s="284" t="s">
        <v>1085</v>
      </c>
      <c r="G1214" s="284"/>
      <c r="I1214" s="256" t="s">
        <v>1142</v>
      </c>
    </row>
    <row r="1215" spans="1:9" hidden="1" x14ac:dyDescent="0.2">
      <c r="A1215" s="325">
        <v>1172</v>
      </c>
      <c r="B1215">
        <v>10</v>
      </c>
      <c r="C1215" t="s">
        <v>339</v>
      </c>
      <c r="F1215" s="284" t="s">
        <v>1086</v>
      </c>
      <c r="G1215" s="284"/>
      <c r="I1215" s="256" t="s">
        <v>1142</v>
      </c>
    </row>
    <row r="1216" spans="1:9" hidden="1" x14ac:dyDescent="0.2">
      <c r="A1216" s="325">
        <v>1173</v>
      </c>
      <c r="B1216">
        <v>10</v>
      </c>
      <c r="C1216" t="s">
        <v>339</v>
      </c>
      <c r="F1216" s="284" t="s">
        <v>619</v>
      </c>
      <c r="G1216" s="284"/>
      <c r="I1216" s="256" t="s">
        <v>1142</v>
      </c>
    </row>
    <row r="1217" spans="1:9" hidden="1" x14ac:dyDescent="0.2">
      <c r="A1217" s="325">
        <v>1174</v>
      </c>
      <c r="B1217">
        <v>10</v>
      </c>
      <c r="C1217" t="s">
        <v>339</v>
      </c>
      <c r="F1217" s="265" t="s">
        <v>729</v>
      </c>
      <c r="I1217" s="256" t="s">
        <v>1142</v>
      </c>
    </row>
    <row r="1218" spans="1:9" hidden="1" x14ac:dyDescent="0.2">
      <c r="A1218" s="325">
        <v>1175</v>
      </c>
      <c r="B1218">
        <v>10</v>
      </c>
      <c r="C1218" t="s">
        <v>339</v>
      </c>
      <c r="F1218" s="284" t="s">
        <v>1087</v>
      </c>
      <c r="G1218" s="284"/>
      <c r="I1218" s="256" t="s">
        <v>1142</v>
      </c>
    </row>
    <row r="1219" spans="1:9" hidden="1" x14ac:dyDescent="0.2">
      <c r="A1219" s="325">
        <v>1176</v>
      </c>
      <c r="B1219">
        <v>10</v>
      </c>
      <c r="C1219" t="s">
        <v>339</v>
      </c>
      <c r="F1219" s="284" t="s">
        <v>1088</v>
      </c>
      <c r="G1219" s="284"/>
      <c r="I1219" s="256" t="s">
        <v>1142</v>
      </c>
    </row>
    <row r="1220" spans="1:9" hidden="1" x14ac:dyDescent="0.2">
      <c r="A1220" s="325">
        <v>1177</v>
      </c>
      <c r="B1220">
        <v>10</v>
      </c>
      <c r="C1220" t="s">
        <v>339</v>
      </c>
      <c r="F1220" s="284" t="s">
        <v>1089</v>
      </c>
      <c r="G1220" s="284"/>
      <c r="I1220" s="256" t="s">
        <v>1142</v>
      </c>
    </row>
    <row r="1221" spans="1:9" hidden="1" x14ac:dyDescent="0.2">
      <c r="A1221" s="325">
        <v>1178</v>
      </c>
      <c r="B1221">
        <v>10</v>
      </c>
      <c r="C1221" t="s">
        <v>339</v>
      </c>
      <c r="F1221" s="284" t="s">
        <v>1090</v>
      </c>
      <c r="G1221" s="284"/>
      <c r="I1221" s="256" t="s">
        <v>1142</v>
      </c>
    </row>
    <row r="1222" spans="1:9" hidden="1" x14ac:dyDescent="0.2">
      <c r="A1222" s="325">
        <v>1179</v>
      </c>
      <c r="B1222">
        <v>10</v>
      </c>
      <c r="C1222" t="s">
        <v>339</v>
      </c>
      <c r="F1222" s="284" t="s">
        <v>1079</v>
      </c>
      <c r="G1222" s="284"/>
      <c r="I1222" s="256" t="s">
        <v>1142</v>
      </c>
    </row>
    <row r="1223" spans="1:9" hidden="1" x14ac:dyDescent="0.2">
      <c r="A1223" s="325">
        <v>1180</v>
      </c>
      <c r="B1223">
        <v>10</v>
      </c>
      <c r="C1223" t="s">
        <v>339</v>
      </c>
      <c r="F1223" s="265" t="s">
        <v>1082</v>
      </c>
      <c r="I1223" s="256" t="s">
        <v>1142</v>
      </c>
    </row>
    <row r="1224" spans="1:9" hidden="1" x14ac:dyDescent="0.2">
      <c r="A1224" s="325">
        <v>1181</v>
      </c>
      <c r="B1224">
        <v>10</v>
      </c>
      <c r="C1224" t="s">
        <v>339</v>
      </c>
      <c r="F1224" s="265" t="s">
        <v>28</v>
      </c>
      <c r="I1224" s="256" t="s">
        <v>1142</v>
      </c>
    </row>
    <row r="1225" spans="1:9" hidden="1" x14ac:dyDescent="0.2">
      <c r="A1225" s="325">
        <v>1182</v>
      </c>
      <c r="B1225">
        <v>10</v>
      </c>
      <c r="C1225" t="s">
        <v>339</v>
      </c>
      <c r="F1225" s="265" t="s">
        <v>1083</v>
      </c>
      <c r="I1225" s="256" t="s">
        <v>1142</v>
      </c>
    </row>
    <row r="1226" spans="1:9" hidden="1" x14ac:dyDescent="0.2">
      <c r="A1226" s="325">
        <v>1183</v>
      </c>
      <c r="B1226">
        <v>10</v>
      </c>
      <c r="C1226" t="s">
        <v>339</v>
      </c>
      <c r="F1226" s="265" t="s">
        <v>1084</v>
      </c>
      <c r="I1226" s="256" t="s">
        <v>1142</v>
      </c>
    </row>
    <row r="1227" spans="1:9" hidden="1" x14ac:dyDescent="0.2">
      <c r="A1227" s="325">
        <v>1184</v>
      </c>
      <c r="B1227">
        <v>10</v>
      </c>
      <c r="C1227" t="s">
        <v>339</v>
      </c>
      <c r="F1227" s="265" t="s">
        <v>1085</v>
      </c>
      <c r="I1227" s="256" t="s">
        <v>1142</v>
      </c>
    </row>
    <row r="1228" spans="1:9" hidden="1" x14ac:dyDescent="0.2">
      <c r="A1228" s="325">
        <v>1185</v>
      </c>
      <c r="B1228">
        <v>10</v>
      </c>
      <c r="C1228" t="s">
        <v>339</v>
      </c>
      <c r="F1228" s="265" t="s">
        <v>1086</v>
      </c>
      <c r="I1228" s="256" t="s">
        <v>1142</v>
      </c>
    </row>
    <row r="1229" spans="1:9" hidden="1" x14ac:dyDescent="0.2">
      <c r="A1229" s="325">
        <v>1186</v>
      </c>
      <c r="B1229">
        <v>10</v>
      </c>
      <c r="C1229" t="s">
        <v>339</v>
      </c>
      <c r="F1229" s="265" t="s">
        <v>619</v>
      </c>
      <c r="I1229" s="256" t="s">
        <v>1142</v>
      </c>
    </row>
    <row r="1230" spans="1:9" hidden="1" x14ac:dyDescent="0.2">
      <c r="A1230" s="325">
        <v>1187</v>
      </c>
      <c r="B1230">
        <v>10</v>
      </c>
      <c r="C1230" t="s">
        <v>339</v>
      </c>
      <c r="F1230" s="265" t="s">
        <v>729</v>
      </c>
      <c r="I1230" s="256" t="s">
        <v>1142</v>
      </c>
    </row>
    <row r="1231" spans="1:9" hidden="1" x14ac:dyDescent="0.2">
      <c r="A1231" s="325">
        <v>1188</v>
      </c>
      <c r="B1231">
        <v>10</v>
      </c>
      <c r="C1231" t="s">
        <v>339</v>
      </c>
      <c r="F1231" s="265" t="s">
        <v>1087</v>
      </c>
      <c r="I1231" s="256" t="s">
        <v>1142</v>
      </c>
    </row>
    <row r="1232" spans="1:9" hidden="1" x14ac:dyDescent="0.2">
      <c r="A1232" s="325">
        <v>1189</v>
      </c>
      <c r="B1232">
        <v>10</v>
      </c>
      <c r="C1232" t="s">
        <v>339</v>
      </c>
      <c r="F1232" s="265" t="s">
        <v>1088</v>
      </c>
      <c r="I1232" s="256" t="s">
        <v>1142</v>
      </c>
    </row>
    <row r="1233" spans="1:9" hidden="1" x14ac:dyDescent="0.2">
      <c r="A1233" s="325">
        <v>1190</v>
      </c>
      <c r="B1233">
        <v>10</v>
      </c>
      <c r="C1233" t="s">
        <v>339</v>
      </c>
      <c r="F1233" s="265" t="s">
        <v>1089</v>
      </c>
      <c r="I1233" s="256" t="s">
        <v>1142</v>
      </c>
    </row>
    <row r="1234" spans="1:9" hidden="1" x14ac:dyDescent="0.2">
      <c r="A1234" s="325">
        <v>1191</v>
      </c>
      <c r="B1234">
        <v>10</v>
      </c>
      <c r="C1234" t="s">
        <v>339</v>
      </c>
      <c r="F1234" s="265" t="s">
        <v>1090</v>
      </c>
      <c r="I1234" s="256" t="s">
        <v>1142</v>
      </c>
    </row>
    <row r="1235" spans="1:9" hidden="1" x14ac:dyDescent="0.2">
      <c r="A1235" s="325">
        <v>1192</v>
      </c>
      <c r="B1235">
        <v>10</v>
      </c>
      <c r="C1235" t="s">
        <v>339</v>
      </c>
      <c r="F1235" s="265" t="s">
        <v>1079</v>
      </c>
      <c r="I1235" s="256" t="s">
        <v>1142</v>
      </c>
    </row>
    <row r="1236" spans="1:9" hidden="1" x14ac:dyDescent="0.2">
      <c r="A1236" s="325">
        <v>1193</v>
      </c>
      <c r="B1236">
        <v>10</v>
      </c>
      <c r="C1236" t="s">
        <v>339</v>
      </c>
      <c r="F1236" s="265" t="s">
        <v>1079</v>
      </c>
      <c r="I1236" s="256" t="s">
        <v>1142</v>
      </c>
    </row>
    <row r="1237" spans="1:9" hidden="1" x14ac:dyDescent="0.2">
      <c r="A1237" s="325">
        <v>1194</v>
      </c>
      <c r="B1237">
        <v>10</v>
      </c>
      <c r="C1237" t="s">
        <v>340</v>
      </c>
      <c r="F1237" s="284" t="s">
        <v>1091</v>
      </c>
      <c r="G1237" s="284"/>
      <c r="I1237" s="256" t="s">
        <v>1142</v>
      </c>
    </row>
    <row r="1238" spans="1:9" hidden="1" x14ac:dyDescent="0.2">
      <c r="A1238" s="325">
        <v>1195</v>
      </c>
      <c r="B1238">
        <v>10</v>
      </c>
      <c r="C1238" t="s">
        <v>340</v>
      </c>
      <c r="F1238" s="284" t="s">
        <v>1092</v>
      </c>
      <c r="G1238" s="284"/>
      <c r="I1238" s="256" t="s">
        <v>1142</v>
      </c>
    </row>
    <row r="1239" spans="1:9" hidden="1" x14ac:dyDescent="0.2">
      <c r="A1239" s="325">
        <v>1196</v>
      </c>
      <c r="B1239">
        <v>10</v>
      </c>
      <c r="C1239" t="s">
        <v>340</v>
      </c>
      <c r="F1239" s="284" t="s">
        <v>1093</v>
      </c>
      <c r="G1239" s="284"/>
      <c r="I1239" s="256" t="s">
        <v>1142</v>
      </c>
    </row>
    <row r="1240" spans="1:9" hidden="1" x14ac:dyDescent="0.2">
      <c r="A1240" s="325">
        <v>1197</v>
      </c>
      <c r="B1240">
        <v>10</v>
      </c>
      <c r="C1240" t="s">
        <v>340</v>
      </c>
      <c r="F1240" s="284" t="s">
        <v>1094</v>
      </c>
      <c r="G1240" s="284"/>
      <c r="I1240" s="256" t="s">
        <v>1142</v>
      </c>
    </row>
    <row r="1241" spans="1:9" hidden="1" x14ac:dyDescent="0.2">
      <c r="A1241" s="325">
        <v>1198</v>
      </c>
      <c r="B1241">
        <v>10</v>
      </c>
      <c r="C1241" t="s">
        <v>340</v>
      </c>
      <c r="F1241" s="265" t="s">
        <v>92</v>
      </c>
      <c r="I1241" s="256" t="s">
        <v>1142</v>
      </c>
    </row>
    <row r="1242" spans="1:9" hidden="1" x14ac:dyDescent="0.2">
      <c r="A1242" s="325">
        <v>1199</v>
      </c>
      <c r="B1242">
        <v>10</v>
      </c>
      <c r="C1242" t="s">
        <v>340</v>
      </c>
      <c r="F1242" s="265" t="s">
        <v>984</v>
      </c>
      <c r="I1242" s="256" t="s">
        <v>1142</v>
      </c>
    </row>
    <row r="1243" spans="1:9" hidden="1" x14ac:dyDescent="0.2">
      <c r="A1243" s="325">
        <v>1200</v>
      </c>
      <c r="B1243">
        <v>10</v>
      </c>
      <c r="C1243" t="s">
        <v>340</v>
      </c>
      <c r="F1243" s="265" t="s">
        <v>1079</v>
      </c>
      <c r="I1243" s="256" t="s">
        <v>1142</v>
      </c>
    </row>
    <row r="1244" spans="1:9" hidden="1" x14ac:dyDescent="0.2">
      <c r="A1244" s="325">
        <v>1201</v>
      </c>
      <c r="B1244">
        <v>10</v>
      </c>
      <c r="C1244" t="s">
        <v>340</v>
      </c>
      <c r="F1244" s="265" t="s">
        <v>1091</v>
      </c>
      <c r="I1244" s="256" t="s">
        <v>1142</v>
      </c>
    </row>
    <row r="1245" spans="1:9" hidden="1" x14ac:dyDescent="0.2">
      <c r="A1245" s="325">
        <v>1202</v>
      </c>
      <c r="B1245">
        <v>10</v>
      </c>
      <c r="C1245" t="s">
        <v>340</v>
      </c>
      <c r="F1245" s="265" t="s">
        <v>1092</v>
      </c>
      <c r="I1245" s="256" t="s">
        <v>1142</v>
      </c>
    </row>
    <row r="1246" spans="1:9" hidden="1" x14ac:dyDescent="0.2">
      <c r="A1246" s="325">
        <v>1203</v>
      </c>
      <c r="B1246">
        <v>10</v>
      </c>
      <c r="C1246" t="s">
        <v>340</v>
      </c>
      <c r="F1246" s="265" t="s">
        <v>1093</v>
      </c>
      <c r="I1246" s="256" t="s">
        <v>1142</v>
      </c>
    </row>
    <row r="1247" spans="1:9" hidden="1" x14ac:dyDescent="0.2">
      <c r="A1247" s="325">
        <v>1204</v>
      </c>
      <c r="B1247">
        <v>10</v>
      </c>
      <c r="C1247" t="s">
        <v>340</v>
      </c>
      <c r="F1247" s="265" t="s">
        <v>1094</v>
      </c>
      <c r="I1247" s="256" t="s">
        <v>1142</v>
      </c>
    </row>
    <row r="1248" spans="1:9" hidden="1" x14ac:dyDescent="0.2">
      <c r="A1248" s="325">
        <v>1205</v>
      </c>
      <c r="B1248">
        <v>10</v>
      </c>
      <c r="C1248" t="s">
        <v>340</v>
      </c>
      <c r="F1248" s="265" t="s">
        <v>92</v>
      </c>
      <c r="I1248" s="256" t="s">
        <v>1142</v>
      </c>
    </row>
    <row r="1249" spans="1:9" hidden="1" x14ac:dyDescent="0.2">
      <c r="A1249" s="325">
        <v>1206</v>
      </c>
      <c r="B1249">
        <v>10</v>
      </c>
      <c r="C1249" t="s">
        <v>340</v>
      </c>
      <c r="F1249" s="265" t="s">
        <v>1079</v>
      </c>
      <c r="I1249" s="256" t="s">
        <v>1142</v>
      </c>
    </row>
    <row r="1250" spans="1:9" hidden="1" x14ac:dyDescent="0.2">
      <c r="A1250" s="325">
        <v>1207</v>
      </c>
      <c r="B1250">
        <v>10</v>
      </c>
      <c r="C1250" t="s">
        <v>340</v>
      </c>
      <c r="F1250" s="284" t="s">
        <v>1091</v>
      </c>
      <c r="G1250" s="284"/>
      <c r="I1250" s="256" t="s">
        <v>1142</v>
      </c>
    </row>
    <row r="1251" spans="1:9" hidden="1" x14ac:dyDescent="0.2">
      <c r="A1251" s="325">
        <v>1208</v>
      </c>
      <c r="B1251">
        <v>10</v>
      </c>
      <c r="C1251" t="s">
        <v>340</v>
      </c>
      <c r="F1251" s="284" t="s">
        <v>1092</v>
      </c>
      <c r="G1251" s="284"/>
      <c r="I1251" s="256" t="s">
        <v>1142</v>
      </c>
    </row>
    <row r="1252" spans="1:9" hidden="1" x14ac:dyDescent="0.2">
      <c r="A1252" s="325">
        <v>1209</v>
      </c>
      <c r="B1252">
        <v>10</v>
      </c>
      <c r="C1252" t="s">
        <v>340</v>
      </c>
      <c r="F1252" s="284" t="s">
        <v>1093</v>
      </c>
      <c r="G1252" s="284"/>
      <c r="I1252" s="256" t="s">
        <v>1142</v>
      </c>
    </row>
    <row r="1253" spans="1:9" hidden="1" x14ac:dyDescent="0.2">
      <c r="A1253" s="325">
        <v>1210</v>
      </c>
      <c r="B1253">
        <v>10</v>
      </c>
      <c r="C1253" t="s">
        <v>340</v>
      </c>
      <c r="F1253" s="284" t="s">
        <v>1094</v>
      </c>
      <c r="G1253" s="284"/>
      <c r="I1253" s="256" t="s">
        <v>1142</v>
      </c>
    </row>
    <row r="1254" spans="1:9" hidden="1" x14ac:dyDescent="0.2">
      <c r="A1254" s="325">
        <v>1211</v>
      </c>
      <c r="B1254">
        <v>10</v>
      </c>
      <c r="C1254" t="s">
        <v>340</v>
      </c>
      <c r="F1254" s="284" t="s">
        <v>92</v>
      </c>
      <c r="G1254" s="284"/>
      <c r="I1254" s="256" t="s">
        <v>1142</v>
      </c>
    </row>
    <row r="1255" spans="1:9" hidden="1" x14ac:dyDescent="0.2">
      <c r="A1255" s="325">
        <v>1212</v>
      </c>
      <c r="B1255">
        <v>10</v>
      </c>
      <c r="C1255" t="s">
        <v>340</v>
      </c>
      <c r="F1255" s="284" t="s">
        <v>1079</v>
      </c>
      <c r="G1255" s="284"/>
      <c r="I1255" s="256" t="s">
        <v>1142</v>
      </c>
    </row>
    <row r="1256" spans="1:9" hidden="1" x14ac:dyDescent="0.2">
      <c r="A1256" s="325">
        <v>1213</v>
      </c>
      <c r="B1256">
        <v>10</v>
      </c>
      <c r="C1256" t="s">
        <v>340</v>
      </c>
      <c r="F1256" s="265" t="s">
        <v>1091</v>
      </c>
      <c r="I1256" s="256" t="s">
        <v>1142</v>
      </c>
    </row>
    <row r="1257" spans="1:9" hidden="1" x14ac:dyDescent="0.2">
      <c r="A1257" s="325">
        <v>1214</v>
      </c>
      <c r="B1257">
        <v>10</v>
      </c>
      <c r="C1257" t="s">
        <v>340</v>
      </c>
      <c r="F1257" s="265" t="s">
        <v>1092</v>
      </c>
      <c r="I1257" s="256" t="s">
        <v>1142</v>
      </c>
    </row>
    <row r="1258" spans="1:9" hidden="1" x14ac:dyDescent="0.2">
      <c r="A1258" s="325">
        <v>1215</v>
      </c>
      <c r="B1258">
        <v>10</v>
      </c>
      <c r="C1258" t="s">
        <v>340</v>
      </c>
      <c r="F1258" s="265" t="s">
        <v>1093</v>
      </c>
      <c r="I1258" s="256" t="s">
        <v>1142</v>
      </c>
    </row>
    <row r="1259" spans="1:9" hidden="1" x14ac:dyDescent="0.2">
      <c r="A1259" s="325">
        <v>1216</v>
      </c>
      <c r="B1259">
        <v>10</v>
      </c>
      <c r="C1259" t="s">
        <v>340</v>
      </c>
      <c r="F1259" s="265" t="s">
        <v>1094</v>
      </c>
      <c r="I1259" s="256" t="s">
        <v>1142</v>
      </c>
    </row>
    <row r="1260" spans="1:9" hidden="1" x14ac:dyDescent="0.2">
      <c r="A1260" s="325">
        <v>1217</v>
      </c>
      <c r="B1260">
        <v>10</v>
      </c>
      <c r="C1260" t="s">
        <v>340</v>
      </c>
      <c r="F1260" s="265" t="s">
        <v>92</v>
      </c>
      <c r="I1260" s="256" t="s">
        <v>1142</v>
      </c>
    </row>
    <row r="1261" spans="1:9" hidden="1" x14ac:dyDescent="0.2">
      <c r="A1261" s="325">
        <v>1218</v>
      </c>
      <c r="B1261">
        <v>10</v>
      </c>
      <c r="C1261" t="s">
        <v>340</v>
      </c>
      <c r="F1261" s="265" t="s">
        <v>1079</v>
      </c>
      <c r="I1261" s="256" t="s">
        <v>1142</v>
      </c>
    </row>
    <row r="1262" spans="1:9" hidden="1" x14ac:dyDescent="0.2">
      <c r="A1262" s="325">
        <v>1219</v>
      </c>
      <c r="B1262">
        <v>10</v>
      </c>
      <c r="C1262" t="s">
        <v>340</v>
      </c>
      <c r="F1262" s="265" t="s">
        <v>1079</v>
      </c>
      <c r="I1262" s="256" t="s">
        <v>1142</v>
      </c>
    </row>
    <row r="1263" spans="1:9" hidden="1" x14ac:dyDescent="0.2">
      <c r="A1263" s="325">
        <v>1220</v>
      </c>
      <c r="B1263">
        <v>10</v>
      </c>
      <c r="C1263" t="s">
        <v>341</v>
      </c>
      <c r="F1263" s="265" t="s">
        <v>704</v>
      </c>
      <c r="I1263" s="256" t="s">
        <v>1142</v>
      </c>
    </row>
    <row r="1264" spans="1:9" hidden="1" x14ac:dyDescent="0.2">
      <c r="A1264" s="325">
        <v>1221</v>
      </c>
      <c r="B1264">
        <v>10</v>
      </c>
      <c r="C1264" t="s">
        <v>341</v>
      </c>
      <c r="F1264" s="265" t="s">
        <v>1095</v>
      </c>
      <c r="I1264" s="256" t="s">
        <v>1142</v>
      </c>
    </row>
    <row r="1265" spans="1:9" hidden="1" x14ac:dyDescent="0.2">
      <c r="A1265" s="325">
        <v>1222</v>
      </c>
      <c r="B1265">
        <v>10</v>
      </c>
      <c r="C1265" t="s">
        <v>341</v>
      </c>
      <c r="F1265" s="265" t="s">
        <v>715</v>
      </c>
      <c r="I1265" s="256" t="s">
        <v>1142</v>
      </c>
    </row>
    <row r="1266" spans="1:9" hidden="1" x14ac:dyDescent="0.2">
      <c r="A1266" s="325">
        <v>1223</v>
      </c>
      <c r="B1266">
        <v>10</v>
      </c>
      <c r="C1266" t="s">
        <v>341</v>
      </c>
      <c r="F1266" s="265" t="s">
        <v>278</v>
      </c>
      <c r="I1266" s="256" t="s">
        <v>1142</v>
      </c>
    </row>
    <row r="1267" spans="1:9" hidden="1" x14ac:dyDescent="0.2">
      <c r="A1267" s="325">
        <v>1224</v>
      </c>
      <c r="B1267">
        <v>10</v>
      </c>
      <c r="C1267" t="s">
        <v>341</v>
      </c>
      <c r="F1267" s="265" t="s">
        <v>92</v>
      </c>
      <c r="I1267" s="256" t="s">
        <v>1142</v>
      </c>
    </row>
    <row r="1268" spans="1:9" hidden="1" x14ac:dyDescent="0.2">
      <c r="A1268" s="325">
        <v>1225</v>
      </c>
      <c r="B1268">
        <v>10</v>
      </c>
      <c r="C1268" t="s">
        <v>341</v>
      </c>
      <c r="F1268" s="265" t="s">
        <v>984</v>
      </c>
      <c r="I1268" s="256" t="s">
        <v>1142</v>
      </c>
    </row>
    <row r="1269" spans="1:9" hidden="1" x14ac:dyDescent="0.2">
      <c r="A1269" s="325">
        <v>1226</v>
      </c>
      <c r="B1269">
        <v>10</v>
      </c>
      <c r="C1269" t="s">
        <v>341</v>
      </c>
      <c r="F1269" s="265" t="s">
        <v>1079</v>
      </c>
      <c r="I1269" s="256" t="s">
        <v>1142</v>
      </c>
    </row>
    <row r="1270" spans="1:9" hidden="1" x14ac:dyDescent="0.2">
      <c r="A1270" s="325">
        <v>1227</v>
      </c>
      <c r="B1270">
        <v>10</v>
      </c>
      <c r="C1270" t="s">
        <v>341</v>
      </c>
      <c r="F1270" s="265" t="s">
        <v>704</v>
      </c>
      <c r="I1270" s="256" t="s">
        <v>1142</v>
      </c>
    </row>
    <row r="1271" spans="1:9" hidden="1" x14ac:dyDescent="0.2">
      <c r="A1271" s="325">
        <v>1228</v>
      </c>
      <c r="B1271">
        <v>10</v>
      </c>
      <c r="C1271" t="s">
        <v>341</v>
      </c>
      <c r="F1271" s="265" t="s">
        <v>1095</v>
      </c>
      <c r="I1271" s="256" t="s">
        <v>1142</v>
      </c>
    </row>
    <row r="1272" spans="1:9" hidden="1" x14ac:dyDescent="0.2">
      <c r="A1272" s="325">
        <v>1229</v>
      </c>
      <c r="B1272">
        <v>10</v>
      </c>
      <c r="C1272" t="s">
        <v>341</v>
      </c>
      <c r="F1272" s="265" t="s">
        <v>715</v>
      </c>
      <c r="I1272" s="256" t="s">
        <v>1142</v>
      </c>
    </row>
    <row r="1273" spans="1:9" hidden="1" x14ac:dyDescent="0.2">
      <c r="A1273" s="325">
        <v>1230</v>
      </c>
      <c r="B1273">
        <v>10</v>
      </c>
      <c r="C1273" t="s">
        <v>341</v>
      </c>
      <c r="F1273" s="265" t="s">
        <v>278</v>
      </c>
      <c r="I1273" s="256" t="s">
        <v>1142</v>
      </c>
    </row>
    <row r="1274" spans="1:9" hidden="1" x14ac:dyDescent="0.2">
      <c r="A1274" s="325">
        <v>1231</v>
      </c>
      <c r="B1274">
        <v>10</v>
      </c>
      <c r="C1274" t="s">
        <v>341</v>
      </c>
      <c r="F1274" s="265" t="s">
        <v>92</v>
      </c>
      <c r="I1274" s="256" t="s">
        <v>1142</v>
      </c>
    </row>
    <row r="1275" spans="1:9" hidden="1" x14ac:dyDescent="0.2">
      <c r="A1275" s="325">
        <v>1232</v>
      </c>
      <c r="B1275">
        <v>10</v>
      </c>
      <c r="C1275" t="s">
        <v>341</v>
      </c>
      <c r="F1275" s="265" t="s">
        <v>1079</v>
      </c>
      <c r="I1275" s="256" t="s">
        <v>1142</v>
      </c>
    </row>
    <row r="1276" spans="1:9" hidden="1" x14ac:dyDescent="0.2">
      <c r="A1276" s="325">
        <v>1233</v>
      </c>
      <c r="B1276">
        <v>10</v>
      </c>
      <c r="C1276" t="s">
        <v>341</v>
      </c>
      <c r="F1276" s="284" t="s">
        <v>704</v>
      </c>
      <c r="G1276" s="284"/>
      <c r="I1276" s="256" t="s">
        <v>1142</v>
      </c>
    </row>
    <row r="1277" spans="1:9" hidden="1" x14ac:dyDescent="0.2">
      <c r="A1277" s="325">
        <v>1234</v>
      </c>
      <c r="B1277">
        <v>10</v>
      </c>
      <c r="C1277" t="s">
        <v>341</v>
      </c>
      <c r="F1277" s="284" t="s">
        <v>1095</v>
      </c>
      <c r="G1277" s="284"/>
      <c r="I1277" s="256" t="s">
        <v>1142</v>
      </c>
    </row>
    <row r="1278" spans="1:9" hidden="1" x14ac:dyDescent="0.2">
      <c r="A1278" s="325">
        <v>1235</v>
      </c>
      <c r="B1278">
        <v>10</v>
      </c>
      <c r="C1278" t="s">
        <v>341</v>
      </c>
      <c r="F1278" s="284" t="s">
        <v>715</v>
      </c>
      <c r="G1278" s="284"/>
      <c r="I1278" s="256" t="s">
        <v>1142</v>
      </c>
    </row>
    <row r="1279" spans="1:9" hidden="1" x14ac:dyDescent="0.2">
      <c r="A1279" s="325">
        <v>1236</v>
      </c>
      <c r="B1279">
        <v>10</v>
      </c>
      <c r="C1279" t="s">
        <v>341</v>
      </c>
      <c r="F1279" s="284" t="s">
        <v>278</v>
      </c>
      <c r="G1279" s="284"/>
      <c r="I1279" s="256" t="s">
        <v>1142</v>
      </c>
    </row>
    <row r="1280" spans="1:9" hidden="1" x14ac:dyDescent="0.2">
      <c r="A1280" s="325">
        <v>1237</v>
      </c>
      <c r="B1280">
        <v>10</v>
      </c>
      <c r="C1280" t="s">
        <v>341</v>
      </c>
      <c r="F1280" s="284" t="s">
        <v>92</v>
      </c>
      <c r="G1280" s="284"/>
      <c r="I1280" s="256" t="s">
        <v>1142</v>
      </c>
    </row>
    <row r="1281" spans="1:9" hidden="1" x14ac:dyDescent="0.2">
      <c r="A1281" s="325">
        <v>1238</v>
      </c>
      <c r="B1281">
        <v>10</v>
      </c>
      <c r="C1281" t="s">
        <v>341</v>
      </c>
      <c r="F1281" s="284" t="s">
        <v>1079</v>
      </c>
      <c r="G1281" s="284"/>
      <c r="I1281" s="256" t="s">
        <v>1142</v>
      </c>
    </row>
    <row r="1282" spans="1:9" hidden="1" x14ac:dyDescent="0.2">
      <c r="A1282" s="325">
        <v>1239</v>
      </c>
      <c r="B1282">
        <v>10</v>
      </c>
      <c r="C1282" t="s">
        <v>341</v>
      </c>
      <c r="F1282" s="265" t="s">
        <v>704</v>
      </c>
      <c r="I1282" s="256" t="s">
        <v>1142</v>
      </c>
    </row>
    <row r="1283" spans="1:9" hidden="1" x14ac:dyDescent="0.2">
      <c r="A1283" s="325">
        <v>1240</v>
      </c>
      <c r="B1283">
        <v>10</v>
      </c>
      <c r="C1283" t="s">
        <v>341</v>
      </c>
      <c r="F1283" s="265" t="s">
        <v>1095</v>
      </c>
      <c r="I1283" s="256" t="s">
        <v>1142</v>
      </c>
    </row>
    <row r="1284" spans="1:9" hidden="1" x14ac:dyDescent="0.2">
      <c r="A1284" s="325">
        <v>1241</v>
      </c>
      <c r="B1284">
        <v>10</v>
      </c>
      <c r="C1284" t="s">
        <v>341</v>
      </c>
      <c r="F1284" s="265" t="s">
        <v>715</v>
      </c>
      <c r="I1284" s="256" t="s">
        <v>1142</v>
      </c>
    </row>
    <row r="1285" spans="1:9" hidden="1" x14ac:dyDescent="0.2">
      <c r="A1285" s="325">
        <v>1242</v>
      </c>
      <c r="B1285">
        <v>10</v>
      </c>
      <c r="C1285" t="s">
        <v>341</v>
      </c>
      <c r="F1285" s="265" t="s">
        <v>278</v>
      </c>
      <c r="I1285" s="256" t="s">
        <v>1142</v>
      </c>
    </row>
    <row r="1286" spans="1:9" hidden="1" x14ac:dyDescent="0.2">
      <c r="A1286" s="325">
        <v>1243</v>
      </c>
      <c r="B1286">
        <v>10</v>
      </c>
      <c r="C1286" t="s">
        <v>341</v>
      </c>
      <c r="F1286" s="265" t="s">
        <v>92</v>
      </c>
      <c r="I1286" s="256" t="s">
        <v>1142</v>
      </c>
    </row>
    <row r="1287" spans="1:9" hidden="1" x14ac:dyDescent="0.2">
      <c r="A1287" s="325">
        <v>1244</v>
      </c>
      <c r="B1287">
        <v>10</v>
      </c>
      <c r="C1287" t="s">
        <v>341</v>
      </c>
      <c r="F1287" s="265" t="s">
        <v>1079</v>
      </c>
      <c r="I1287" s="256" t="s">
        <v>1142</v>
      </c>
    </row>
    <row r="1288" spans="1:9" hidden="1" x14ac:dyDescent="0.2">
      <c r="A1288" s="325">
        <v>1245</v>
      </c>
      <c r="B1288">
        <v>10</v>
      </c>
      <c r="C1288" t="s">
        <v>341</v>
      </c>
      <c r="F1288" s="265" t="s">
        <v>1079</v>
      </c>
      <c r="I1288" s="256" t="s">
        <v>1142</v>
      </c>
    </row>
    <row r="1289" spans="1:9" hidden="1" x14ac:dyDescent="0.2">
      <c r="A1289" s="325">
        <v>1246</v>
      </c>
      <c r="B1289">
        <v>10</v>
      </c>
      <c r="C1289" t="s">
        <v>342</v>
      </c>
      <c r="F1289" s="265" t="s">
        <v>1096</v>
      </c>
      <c r="I1289" s="256" t="s">
        <v>1142</v>
      </c>
    </row>
    <row r="1290" spans="1:9" hidden="1" x14ac:dyDescent="0.2">
      <c r="A1290" s="325">
        <v>1247</v>
      </c>
      <c r="B1290">
        <v>10</v>
      </c>
      <c r="C1290" t="s">
        <v>342</v>
      </c>
      <c r="F1290" s="265" t="s">
        <v>706</v>
      </c>
      <c r="I1290" s="256" t="s">
        <v>1142</v>
      </c>
    </row>
    <row r="1291" spans="1:9" hidden="1" x14ac:dyDescent="0.2">
      <c r="A1291" s="325">
        <v>1248</v>
      </c>
      <c r="B1291">
        <v>10</v>
      </c>
      <c r="C1291" t="s">
        <v>342</v>
      </c>
      <c r="F1291" s="265" t="s">
        <v>701</v>
      </c>
      <c r="I1291" s="256" t="s">
        <v>1142</v>
      </c>
    </row>
    <row r="1292" spans="1:9" hidden="1" x14ac:dyDescent="0.2">
      <c r="A1292" s="325">
        <v>1249</v>
      </c>
      <c r="B1292">
        <v>10</v>
      </c>
      <c r="C1292" t="s">
        <v>342</v>
      </c>
      <c r="F1292" s="265" t="s">
        <v>1097</v>
      </c>
      <c r="I1292" s="256" t="s">
        <v>1142</v>
      </c>
    </row>
    <row r="1293" spans="1:9" hidden="1" x14ac:dyDescent="0.2">
      <c r="A1293" s="325">
        <v>1250</v>
      </c>
      <c r="B1293">
        <v>10</v>
      </c>
      <c r="C1293" t="s">
        <v>342</v>
      </c>
      <c r="F1293" s="265" t="s">
        <v>1098</v>
      </c>
      <c r="I1293" s="256" t="s">
        <v>1142</v>
      </c>
    </row>
    <row r="1294" spans="1:9" hidden="1" x14ac:dyDescent="0.2">
      <c r="A1294" s="325">
        <v>1251</v>
      </c>
      <c r="B1294">
        <v>10</v>
      </c>
      <c r="C1294" t="s">
        <v>342</v>
      </c>
      <c r="F1294" s="265" t="s">
        <v>92</v>
      </c>
      <c r="I1294" s="256" t="s">
        <v>1142</v>
      </c>
    </row>
    <row r="1295" spans="1:9" hidden="1" x14ac:dyDescent="0.2">
      <c r="A1295" s="325">
        <v>1252</v>
      </c>
      <c r="B1295">
        <v>10</v>
      </c>
      <c r="C1295" t="s">
        <v>342</v>
      </c>
      <c r="F1295" s="265" t="s">
        <v>984</v>
      </c>
      <c r="I1295" s="256" t="s">
        <v>1142</v>
      </c>
    </row>
    <row r="1296" spans="1:9" hidden="1" x14ac:dyDescent="0.2">
      <c r="A1296" s="325">
        <v>1253</v>
      </c>
      <c r="B1296">
        <v>10</v>
      </c>
      <c r="C1296" t="s">
        <v>342</v>
      </c>
      <c r="F1296" s="265" t="s">
        <v>1079</v>
      </c>
      <c r="I1296" s="256" t="s">
        <v>1142</v>
      </c>
    </row>
    <row r="1297" spans="1:9" hidden="1" x14ac:dyDescent="0.2">
      <c r="A1297" s="325">
        <v>1254</v>
      </c>
      <c r="B1297">
        <v>10</v>
      </c>
      <c r="C1297" t="s">
        <v>342</v>
      </c>
      <c r="F1297" s="265" t="s">
        <v>1096</v>
      </c>
      <c r="I1297" s="256" t="s">
        <v>1142</v>
      </c>
    </row>
    <row r="1298" spans="1:9" hidden="1" x14ac:dyDescent="0.2">
      <c r="A1298" s="325">
        <v>1255</v>
      </c>
      <c r="B1298">
        <v>10</v>
      </c>
      <c r="C1298" t="s">
        <v>342</v>
      </c>
      <c r="F1298" s="265" t="s">
        <v>706</v>
      </c>
      <c r="I1298" s="256" t="s">
        <v>1142</v>
      </c>
    </row>
    <row r="1299" spans="1:9" hidden="1" x14ac:dyDescent="0.2">
      <c r="A1299" s="325">
        <v>1256</v>
      </c>
      <c r="B1299">
        <v>10</v>
      </c>
      <c r="C1299" t="s">
        <v>342</v>
      </c>
      <c r="F1299" s="265" t="s">
        <v>701</v>
      </c>
      <c r="I1299" s="256" t="s">
        <v>1142</v>
      </c>
    </row>
    <row r="1300" spans="1:9" hidden="1" x14ac:dyDescent="0.2">
      <c r="A1300" s="325">
        <v>1257</v>
      </c>
      <c r="B1300">
        <v>10</v>
      </c>
      <c r="C1300" t="s">
        <v>342</v>
      </c>
      <c r="F1300" s="265" t="s">
        <v>1097</v>
      </c>
      <c r="I1300" s="256" t="s">
        <v>1142</v>
      </c>
    </row>
    <row r="1301" spans="1:9" hidden="1" x14ac:dyDescent="0.2">
      <c r="A1301" s="325">
        <v>1258</v>
      </c>
      <c r="B1301">
        <v>10</v>
      </c>
      <c r="C1301" t="s">
        <v>342</v>
      </c>
      <c r="F1301" s="265" t="s">
        <v>1098</v>
      </c>
      <c r="I1301" s="256" t="s">
        <v>1142</v>
      </c>
    </row>
    <row r="1302" spans="1:9" hidden="1" x14ac:dyDescent="0.2">
      <c r="A1302" s="325">
        <v>1259</v>
      </c>
      <c r="B1302">
        <v>10</v>
      </c>
      <c r="C1302" t="s">
        <v>342</v>
      </c>
      <c r="F1302" s="265" t="s">
        <v>92</v>
      </c>
      <c r="I1302" s="256" t="s">
        <v>1142</v>
      </c>
    </row>
    <row r="1303" spans="1:9" hidden="1" x14ac:dyDescent="0.2">
      <c r="A1303" s="325">
        <v>1260</v>
      </c>
      <c r="B1303">
        <v>10</v>
      </c>
      <c r="C1303" t="s">
        <v>342</v>
      </c>
      <c r="F1303" s="265" t="s">
        <v>1079</v>
      </c>
      <c r="I1303" s="256" t="s">
        <v>1142</v>
      </c>
    </row>
    <row r="1304" spans="1:9" hidden="1" x14ac:dyDescent="0.2">
      <c r="A1304" s="325">
        <v>1261</v>
      </c>
      <c r="B1304">
        <v>10</v>
      </c>
      <c r="C1304" t="s">
        <v>342</v>
      </c>
      <c r="F1304" s="284" t="s">
        <v>1096</v>
      </c>
      <c r="G1304" s="284"/>
      <c r="I1304" s="256" t="s">
        <v>1142</v>
      </c>
    </row>
    <row r="1305" spans="1:9" hidden="1" x14ac:dyDescent="0.2">
      <c r="A1305" s="325">
        <v>1262</v>
      </c>
      <c r="B1305">
        <v>10</v>
      </c>
      <c r="C1305" t="s">
        <v>342</v>
      </c>
      <c r="F1305" s="284" t="s">
        <v>706</v>
      </c>
      <c r="G1305" s="284"/>
      <c r="I1305" s="256" t="s">
        <v>1142</v>
      </c>
    </row>
    <row r="1306" spans="1:9" hidden="1" x14ac:dyDescent="0.2">
      <c r="A1306" s="325">
        <v>1263</v>
      </c>
      <c r="B1306">
        <v>10</v>
      </c>
      <c r="C1306" t="s">
        <v>342</v>
      </c>
      <c r="F1306" s="284" t="s">
        <v>701</v>
      </c>
      <c r="G1306" s="284"/>
      <c r="I1306" s="256" t="s">
        <v>1142</v>
      </c>
    </row>
    <row r="1307" spans="1:9" hidden="1" x14ac:dyDescent="0.2">
      <c r="A1307" s="325">
        <v>1264</v>
      </c>
      <c r="B1307">
        <v>10</v>
      </c>
      <c r="C1307" t="s">
        <v>342</v>
      </c>
      <c r="F1307" s="284" t="s">
        <v>1097</v>
      </c>
      <c r="G1307" s="284"/>
      <c r="I1307" s="256" t="s">
        <v>1142</v>
      </c>
    </row>
    <row r="1308" spans="1:9" hidden="1" x14ac:dyDescent="0.2">
      <c r="A1308" s="325">
        <v>1265</v>
      </c>
      <c r="B1308">
        <v>10</v>
      </c>
      <c r="C1308" t="s">
        <v>342</v>
      </c>
      <c r="F1308" s="284" t="s">
        <v>1098</v>
      </c>
      <c r="G1308" s="284"/>
      <c r="I1308" s="256" t="s">
        <v>1142</v>
      </c>
    </row>
    <row r="1309" spans="1:9" hidden="1" x14ac:dyDescent="0.2">
      <c r="A1309" s="325">
        <v>1266</v>
      </c>
      <c r="B1309">
        <v>10</v>
      </c>
      <c r="C1309" t="s">
        <v>342</v>
      </c>
      <c r="F1309" s="284" t="s">
        <v>92</v>
      </c>
      <c r="G1309" s="284"/>
      <c r="I1309" s="256" t="s">
        <v>1142</v>
      </c>
    </row>
    <row r="1310" spans="1:9" hidden="1" x14ac:dyDescent="0.2">
      <c r="A1310" s="325">
        <v>1267</v>
      </c>
      <c r="B1310">
        <v>10</v>
      </c>
      <c r="C1310" t="s">
        <v>342</v>
      </c>
      <c r="F1310" s="284" t="s">
        <v>1079</v>
      </c>
      <c r="G1310" s="284"/>
      <c r="I1310" s="256" t="s">
        <v>1142</v>
      </c>
    </row>
    <row r="1311" spans="1:9" hidden="1" x14ac:dyDescent="0.2">
      <c r="A1311" s="325">
        <v>1268</v>
      </c>
      <c r="B1311">
        <v>10</v>
      </c>
      <c r="C1311" t="s">
        <v>342</v>
      </c>
      <c r="F1311" s="265" t="s">
        <v>1096</v>
      </c>
      <c r="I1311" s="256" t="s">
        <v>1142</v>
      </c>
    </row>
    <row r="1312" spans="1:9" hidden="1" x14ac:dyDescent="0.2">
      <c r="A1312" s="325">
        <v>1269</v>
      </c>
      <c r="B1312">
        <v>10</v>
      </c>
      <c r="C1312" t="s">
        <v>342</v>
      </c>
      <c r="F1312" s="265" t="s">
        <v>706</v>
      </c>
      <c r="I1312" s="256" t="s">
        <v>1142</v>
      </c>
    </row>
    <row r="1313" spans="1:9" hidden="1" x14ac:dyDescent="0.2">
      <c r="A1313" s="325">
        <v>1270</v>
      </c>
      <c r="B1313">
        <v>10</v>
      </c>
      <c r="C1313" t="s">
        <v>342</v>
      </c>
      <c r="F1313" s="265" t="s">
        <v>701</v>
      </c>
      <c r="I1313" s="256" t="s">
        <v>1142</v>
      </c>
    </row>
    <row r="1314" spans="1:9" hidden="1" x14ac:dyDescent="0.2">
      <c r="A1314" s="325">
        <v>1271</v>
      </c>
      <c r="B1314">
        <v>10</v>
      </c>
      <c r="C1314" t="s">
        <v>342</v>
      </c>
      <c r="F1314" s="265" t="s">
        <v>1097</v>
      </c>
      <c r="I1314" s="256" t="s">
        <v>1142</v>
      </c>
    </row>
    <row r="1315" spans="1:9" hidden="1" x14ac:dyDescent="0.2">
      <c r="A1315" s="325">
        <v>1272</v>
      </c>
      <c r="B1315">
        <v>10</v>
      </c>
      <c r="C1315" t="s">
        <v>342</v>
      </c>
      <c r="F1315" s="265" t="s">
        <v>1098</v>
      </c>
      <c r="I1315" s="256" t="s">
        <v>1142</v>
      </c>
    </row>
    <row r="1316" spans="1:9" hidden="1" x14ac:dyDescent="0.2">
      <c r="A1316" s="325">
        <v>1273</v>
      </c>
      <c r="B1316">
        <v>10</v>
      </c>
      <c r="C1316" t="s">
        <v>342</v>
      </c>
      <c r="F1316" s="265" t="s">
        <v>92</v>
      </c>
      <c r="I1316" s="256" t="s">
        <v>1142</v>
      </c>
    </row>
    <row r="1317" spans="1:9" hidden="1" x14ac:dyDescent="0.2">
      <c r="A1317" s="325">
        <v>1274</v>
      </c>
      <c r="B1317">
        <v>10</v>
      </c>
      <c r="C1317" t="s">
        <v>342</v>
      </c>
      <c r="F1317" s="265" t="s">
        <v>1079</v>
      </c>
      <c r="I1317" s="256" t="s">
        <v>1142</v>
      </c>
    </row>
    <row r="1318" spans="1:9" hidden="1" x14ac:dyDescent="0.2">
      <c r="A1318" s="325">
        <v>1275</v>
      </c>
      <c r="B1318">
        <v>10</v>
      </c>
      <c r="C1318" t="s">
        <v>342</v>
      </c>
      <c r="F1318" s="265" t="s">
        <v>1079</v>
      </c>
      <c r="I1318" s="256" t="s">
        <v>1142</v>
      </c>
    </row>
    <row r="1319" spans="1:9" hidden="1" x14ac:dyDescent="0.2">
      <c r="A1319" s="325">
        <v>1276</v>
      </c>
      <c r="B1319">
        <v>10</v>
      </c>
      <c r="C1319" t="s">
        <v>343</v>
      </c>
      <c r="F1319" s="265" t="s">
        <v>1099</v>
      </c>
      <c r="I1319" s="256" t="s">
        <v>1142</v>
      </c>
    </row>
    <row r="1320" spans="1:9" hidden="1" x14ac:dyDescent="0.2">
      <c r="A1320" s="325">
        <v>1277</v>
      </c>
      <c r="B1320">
        <v>10</v>
      </c>
      <c r="C1320" t="s">
        <v>343</v>
      </c>
      <c r="F1320" s="265" t="s">
        <v>1100</v>
      </c>
      <c r="I1320" s="256" t="s">
        <v>1142</v>
      </c>
    </row>
    <row r="1321" spans="1:9" hidden="1" x14ac:dyDescent="0.2">
      <c r="A1321" s="325">
        <v>1278</v>
      </c>
      <c r="B1321">
        <v>10</v>
      </c>
      <c r="C1321" t="s">
        <v>343</v>
      </c>
      <c r="F1321" s="265" t="s">
        <v>973</v>
      </c>
      <c r="I1321" s="256" t="s">
        <v>1142</v>
      </c>
    </row>
    <row r="1322" spans="1:9" hidden="1" x14ac:dyDescent="0.2">
      <c r="A1322" s="325">
        <v>1279</v>
      </c>
      <c r="B1322">
        <v>10</v>
      </c>
      <c r="C1322" t="s">
        <v>343</v>
      </c>
      <c r="F1322" s="265" t="s">
        <v>1101</v>
      </c>
      <c r="I1322" s="256" t="s">
        <v>1142</v>
      </c>
    </row>
    <row r="1323" spans="1:9" hidden="1" x14ac:dyDescent="0.2">
      <c r="A1323" s="325">
        <v>1280</v>
      </c>
      <c r="B1323">
        <v>10</v>
      </c>
      <c r="C1323" t="s">
        <v>343</v>
      </c>
      <c r="F1323" s="265" t="s">
        <v>1102</v>
      </c>
      <c r="I1323" s="256" t="s">
        <v>1142</v>
      </c>
    </row>
    <row r="1324" spans="1:9" hidden="1" x14ac:dyDescent="0.2">
      <c r="A1324" s="325">
        <v>1281</v>
      </c>
      <c r="B1324">
        <v>10</v>
      </c>
      <c r="C1324" t="s">
        <v>343</v>
      </c>
      <c r="F1324" s="265" t="s">
        <v>1103</v>
      </c>
      <c r="I1324" s="256" t="s">
        <v>1142</v>
      </c>
    </row>
    <row r="1325" spans="1:9" hidden="1" x14ac:dyDescent="0.2">
      <c r="A1325" s="325">
        <v>1282</v>
      </c>
      <c r="B1325">
        <v>10</v>
      </c>
      <c r="C1325" t="s">
        <v>343</v>
      </c>
      <c r="F1325" s="265" t="s">
        <v>717</v>
      </c>
      <c r="I1325" s="256" t="s">
        <v>1142</v>
      </c>
    </row>
    <row r="1326" spans="1:9" hidden="1" x14ac:dyDescent="0.2">
      <c r="A1326" s="325">
        <v>1283</v>
      </c>
      <c r="B1326">
        <v>10</v>
      </c>
      <c r="C1326" t="s">
        <v>343</v>
      </c>
      <c r="F1326" s="265" t="s">
        <v>92</v>
      </c>
      <c r="I1326" s="256" t="s">
        <v>1142</v>
      </c>
    </row>
    <row r="1327" spans="1:9" hidden="1" x14ac:dyDescent="0.2">
      <c r="A1327" s="325">
        <v>1284</v>
      </c>
      <c r="B1327">
        <v>10</v>
      </c>
      <c r="C1327" t="s">
        <v>343</v>
      </c>
      <c r="F1327" s="265" t="s">
        <v>984</v>
      </c>
      <c r="I1327" s="256" t="s">
        <v>1142</v>
      </c>
    </row>
    <row r="1328" spans="1:9" hidden="1" x14ac:dyDescent="0.2">
      <c r="A1328" s="325">
        <v>1285</v>
      </c>
      <c r="B1328">
        <v>10</v>
      </c>
      <c r="C1328" t="s">
        <v>343</v>
      </c>
      <c r="F1328" s="284" t="s">
        <v>1079</v>
      </c>
      <c r="G1328" s="284"/>
      <c r="I1328" s="256" t="s">
        <v>1142</v>
      </c>
    </row>
    <row r="1329" spans="1:9" hidden="1" x14ac:dyDescent="0.2">
      <c r="A1329" s="325">
        <v>1286</v>
      </c>
      <c r="B1329">
        <v>10</v>
      </c>
      <c r="C1329" t="s">
        <v>343</v>
      </c>
      <c r="F1329" s="265" t="s">
        <v>1099</v>
      </c>
      <c r="I1329" s="256" t="s">
        <v>1142</v>
      </c>
    </row>
    <row r="1330" spans="1:9" hidden="1" x14ac:dyDescent="0.2">
      <c r="A1330" s="325">
        <v>1287</v>
      </c>
      <c r="B1330">
        <v>10</v>
      </c>
      <c r="C1330" t="s">
        <v>343</v>
      </c>
      <c r="F1330" s="265" t="s">
        <v>1100</v>
      </c>
      <c r="I1330" s="256" t="s">
        <v>1142</v>
      </c>
    </row>
    <row r="1331" spans="1:9" hidden="1" x14ac:dyDescent="0.2">
      <c r="A1331" s="325">
        <v>1288</v>
      </c>
      <c r="B1331">
        <v>10</v>
      </c>
      <c r="C1331" t="s">
        <v>343</v>
      </c>
      <c r="F1331" s="265" t="s">
        <v>973</v>
      </c>
      <c r="I1331" s="256" t="s">
        <v>1142</v>
      </c>
    </row>
    <row r="1332" spans="1:9" hidden="1" x14ac:dyDescent="0.2">
      <c r="A1332" s="325">
        <v>1289</v>
      </c>
      <c r="B1332">
        <v>10</v>
      </c>
      <c r="C1332" t="s">
        <v>343</v>
      </c>
      <c r="F1332" s="265" t="s">
        <v>1101</v>
      </c>
      <c r="I1332" s="256" t="s">
        <v>1142</v>
      </c>
    </row>
    <row r="1333" spans="1:9" hidden="1" x14ac:dyDescent="0.2">
      <c r="A1333" s="325">
        <v>1290</v>
      </c>
      <c r="B1333">
        <v>10</v>
      </c>
      <c r="C1333" t="s">
        <v>343</v>
      </c>
      <c r="F1333" s="265" t="s">
        <v>1102</v>
      </c>
      <c r="I1333" s="256" t="s">
        <v>1142</v>
      </c>
    </row>
    <row r="1334" spans="1:9" hidden="1" x14ac:dyDescent="0.2">
      <c r="A1334" s="325">
        <v>1291</v>
      </c>
      <c r="B1334">
        <v>10</v>
      </c>
      <c r="C1334" t="s">
        <v>343</v>
      </c>
      <c r="F1334" s="265" t="s">
        <v>1103</v>
      </c>
      <c r="I1334" s="256" t="s">
        <v>1142</v>
      </c>
    </row>
    <row r="1335" spans="1:9" hidden="1" x14ac:dyDescent="0.2">
      <c r="A1335" s="325">
        <v>1292</v>
      </c>
      <c r="B1335">
        <v>10</v>
      </c>
      <c r="C1335" t="s">
        <v>343</v>
      </c>
      <c r="F1335" s="265" t="s">
        <v>717</v>
      </c>
      <c r="I1335" s="256" t="s">
        <v>1142</v>
      </c>
    </row>
    <row r="1336" spans="1:9" hidden="1" x14ac:dyDescent="0.2">
      <c r="A1336" s="325">
        <v>1293</v>
      </c>
      <c r="B1336">
        <v>10</v>
      </c>
      <c r="C1336" t="s">
        <v>343</v>
      </c>
      <c r="F1336" s="265" t="s">
        <v>92</v>
      </c>
      <c r="I1336" s="256" t="s">
        <v>1142</v>
      </c>
    </row>
    <row r="1337" spans="1:9" hidden="1" x14ac:dyDescent="0.2">
      <c r="A1337" s="325">
        <v>1294</v>
      </c>
      <c r="B1337">
        <v>10</v>
      </c>
      <c r="C1337" t="s">
        <v>343</v>
      </c>
      <c r="F1337" s="265" t="s">
        <v>1079</v>
      </c>
      <c r="I1337" s="256" t="s">
        <v>1142</v>
      </c>
    </row>
    <row r="1338" spans="1:9" hidden="1" x14ac:dyDescent="0.2">
      <c r="A1338" s="325">
        <v>1295</v>
      </c>
      <c r="B1338">
        <v>10</v>
      </c>
      <c r="C1338" t="s">
        <v>343</v>
      </c>
      <c r="F1338" s="284" t="s">
        <v>1099</v>
      </c>
      <c r="G1338" s="284"/>
      <c r="I1338" s="256" t="s">
        <v>1142</v>
      </c>
    </row>
    <row r="1339" spans="1:9" hidden="1" x14ac:dyDescent="0.2">
      <c r="A1339" s="325">
        <v>1296</v>
      </c>
      <c r="B1339">
        <v>10</v>
      </c>
      <c r="C1339" t="s">
        <v>343</v>
      </c>
      <c r="F1339" s="284" t="s">
        <v>1100</v>
      </c>
      <c r="G1339" s="284"/>
      <c r="I1339" s="256" t="s">
        <v>1142</v>
      </c>
    </row>
    <row r="1340" spans="1:9" hidden="1" x14ac:dyDescent="0.2">
      <c r="A1340" s="325">
        <v>1297</v>
      </c>
      <c r="B1340">
        <v>10</v>
      </c>
      <c r="C1340" t="s">
        <v>343</v>
      </c>
      <c r="F1340" s="284" t="s">
        <v>973</v>
      </c>
      <c r="G1340" s="284"/>
      <c r="I1340" s="256" t="s">
        <v>1142</v>
      </c>
    </row>
    <row r="1341" spans="1:9" hidden="1" x14ac:dyDescent="0.2">
      <c r="A1341" s="325">
        <v>1298</v>
      </c>
      <c r="B1341">
        <v>10</v>
      </c>
      <c r="C1341" t="s">
        <v>343</v>
      </c>
      <c r="F1341" s="284" t="s">
        <v>1101</v>
      </c>
      <c r="G1341" s="284"/>
      <c r="I1341" s="256" t="s">
        <v>1142</v>
      </c>
    </row>
    <row r="1342" spans="1:9" hidden="1" x14ac:dyDescent="0.2">
      <c r="A1342" s="325">
        <v>1299</v>
      </c>
      <c r="B1342">
        <v>10</v>
      </c>
      <c r="C1342" t="s">
        <v>343</v>
      </c>
      <c r="F1342" s="284" t="s">
        <v>1102</v>
      </c>
      <c r="G1342" s="284"/>
      <c r="I1342" s="256" t="s">
        <v>1142</v>
      </c>
    </row>
    <row r="1343" spans="1:9" hidden="1" x14ac:dyDescent="0.2">
      <c r="A1343" s="325">
        <v>1300</v>
      </c>
      <c r="B1343">
        <v>10</v>
      </c>
      <c r="C1343" t="s">
        <v>343</v>
      </c>
      <c r="F1343" s="284" t="s">
        <v>1103</v>
      </c>
      <c r="G1343" s="284"/>
      <c r="I1343" s="256" t="s">
        <v>1142</v>
      </c>
    </row>
    <row r="1344" spans="1:9" hidden="1" x14ac:dyDescent="0.2">
      <c r="A1344" s="325">
        <v>1301</v>
      </c>
      <c r="B1344">
        <v>10</v>
      </c>
      <c r="C1344" t="s">
        <v>343</v>
      </c>
      <c r="F1344" s="284" t="s">
        <v>717</v>
      </c>
      <c r="G1344" s="284"/>
      <c r="I1344" s="256" t="s">
        <v>1142</v>
      </c>
    </row>
    <row r="1345" spans="1:9" hidden="1" x14ac:dyDescent="0.2">
      <c r="A1345" s="325">
        <v>1302</v>
      </c>
      <c r="B1345">
        <v>10</v>
      </c>
      <c r="C1345" t="s">
        <v>343</v>
      </c>
      <c r="F1345" s="284" t="s">
        <v>92</v>
      </c>
      <c r="G1345" s="284"/>
      <c r="I1345" s="256" t="s">
        <v>1142</v>
      </c>
    </row>
    <row r="1346" spans="1:9" hidden="1" x14ac:dyDescent="0.2">
      <c r="A1346" s="325">
        <v>1303</v>
      </c>
      <c r="B1346">
        <v>10</v>
      </c>
      <c r="C1346" t="s">
        <v>343</v>
      </c>
      <c r="F1346" s="284" t="s">
        <v>1079</v>
      </c>
      <c r="G1346" s="284"/>
      <c r="I1346" s="256" t="s">
        <v>1142</v>
      </c>
    </row>
    <row r="1347" spans="1:9" hidden="1" x14ac:dyDescent="0.2">
      <c r="A1347" s="325">
        <v>1304</v>
      </c>
      <c r="B1347">
        <v>10</v>
      </c>
      <c r="C1347" t="s">
        <v>343</v>
      </c>
      <c r="F1347" s="265" t="s">
        <v>1099</v>
      </c>
      <c r="I1347" s="256" t="s">
        <v>1142</v>
      </c>
    </row>
    <row r="1348" spans="1:9" hidden="1" x14ac:dyDescent="0.2">
      <c r="A1348" s="325">
        <v>1305</v>
      </c>
      <c r="B1348">
        <v>10</v>
      </c>
      <c r="C1348" t="s">
        <v>343</v>
      </c>
      <c r="F1348" s="265" t="s">
        <v>1100</v>
      </c>
      <c r="I1348" s="256" t="s">
        <v>1142</v>
      </c>
    </row>
    <row r="1349" spans="1:9" hidden="1" x14ac:dyDescent="0.2">
      <c r="A1349" s="325">
        <v>1306</v>
      </c>
      <c r="B1349">
        <v>10</v>
      </c>
      <c r="C1349" t="s">
        <v>343</v>
      </c>
      <c r="F1349" s="265" t="s">
        <v>973</v>
      </c>
      <c r="I1349" s="256" t="s">
        <v>1142</v>
      </c>
    </row>
    <row r="1350" spans="1:9" hidden="1" x14ac:dyDescent="0.2">
      <c r="A1350" s="325">
        <v>1307</v>
      </c>
      <c r="B1350">
        <v>10</v>
      </c>
      <c r="C1350" t="s">
        <v>343</v>
      </c>
      <c r="F1350" s="265" t="s">
        <v>1101</v>
      </c>
      <c r="I1350" s="256" t="s">
        <v>1142</v>
      </c>
    </row>
    <row r="1351" spans="1:9" hidden="1" x14ac:dyDescent="0.2">
      <c r="A1351" s="325">
        <v>1308</v>
      </c>
      <c r="B1351">
        <v>10</v>
      </c>
      <c r="C1351" t="s">
        <v>343</v>
      </c>
      <c r="F1351" s="265" t="s">
        <v>1102</v>
      </c>
      <c r="I1351" s="256" t="s">
        <v>1142</v>
      </c>
    </row>
    <row r="1352" spans="1:9" hidden="1" x14ac:dyDescent="0.2">
      <c r="A1352" s="325">
        <v>1309</v>
      </c>
      <c r="B1352">
        <v>10</v>
      </c>
      <c r="C1352" t="s">
        <v>343</v>
      </c>
      <c r="F1352" s="265" t="s">
        <v>1103</v>
      </c>
      <c r="I1352" s="256" t="s">
        <v>1142</v>
      </c>
    </row>
    <row r="1353" spans="1:9" hidden="1" x14ac:dyDescent="0.2">
      <c r="A1353" s="325">
        <v>1310</v>
      </c>
      <c r="B1353">
        <v>10</v>
      </c>
      <c r="C1353" t="s">
        <v>343</v>
      </c>
      <c r="F1353" s="265" t="s">
        <v>717</v>
      </c>
      <c r="I1353" s="256" t="s">
        <v>1142</v>
      </c>
    </row>
    <row r="1354" spans="1:9" hidden="1" x14ac:dyDescent="0.2">
      <c r="A1354" s="325">
        <v>1311</v>
      </c>
      <c r="B1354">
        <v>10</v>
      </c>
      <c r="C1354" t="s">
        <v>343</v>
      </c>
      <c r="F1354" s="265" t="s">
        <v>92</v>
      </c>
      <c r="I1354" s="256" t="s">
        <v>1142</v>
      </c>
    </row>
    <row r="1355" spans="1:9" hidden="1" x14ac:dyDescent="0.2">
      <c r="A1355" s="325">
        <v>1312</v>
      </c>
      <c r="B1355">
        <v>10</v>
      </c>
      <c r="C1355" t="s">
        <v>343</v>
      </c>
      <c r="F1355" s="265" t="s">
        <v>1079</v>
      </c>
      <c r="I1355" s="256" t="s">
        <v>1142</v>
      </c>
    </row>
    <row r="1356" spans="1:9" hidden="1" x14ac:dyDescent="0.2">
      <c r="A1356" s="325">
        <v>1313</v>
      </c>
      <c r="B1356">
        <v>10</v>
      </c>
      <c r="C1356" t="s">
        <v>343</v>
      </c>
      <c r="F1356" s="265" t="s">
        <v>1079</v>
      </c>
      <c r="I1356" s="256" t="s">
        <v>1142</v>
      </c>
    </row>
    <row r="1357" spans="1:9" hidden="1" x14ac:dyDescent="0.2">
      <c r="A1357" s="325">
        <v>1314</v>
      </c>
      <c r="B1357">
        <v>10</v>
      </c>
      <c r="C1357" t="s">
        <v>345</v>
      </c>
      <c r="F1357" s="284" t="s">
        <v>1104</v>
      </c>
      <c r="G1357" s="284"/>
      <c r="I1357" s="256" t="s">
        <v>1142</v>
      </c>
    </row>
    <row r="1358" spans="1:9" hidden="1" x14ac:dyDescent="0.2">
      <c r="A1358" s="325">
        <v>1315</v>
      </c>
      <c r="B1358">
        <v>10</v>
      </c>
      <c r="C1358" t="s">
        <v>345</v>
      </c>
      <c r="F1358" s="284" t="s">
        <v>1105</v>
      </c>
      <c r="G1358" s="284"/>
      <c r="I1358" s="256" t="s">
        <v>1142</v>
      </c>
    </row>
    <row r="1359" spans="1:9" hidden="1" x14ac:dyDescent="0.2">
      <c r="A1359" s="325">
        <v>1316</v>
      </c>
      <c r="B1359">
        <v>10</v>
      </c>
      <c r="C1359" t="s">
        <v>345</v>
      </c>
      <c r="F1359" s="284" t="s">
        <v>92</v>
      </c>
      <c r="G1359" s="284"/>
      <c r="I1359" s="256" t="s">
        <v>1142</v>
      </c>
    </row>
    <row r="1360" spans="1:9" hidden="1" x14ac:dyDescent="0.2">
      <c r="A1360" s="325">
        <v>1317</v>
      </c>
      <c r="B1360">
        <v>10</v>
      </c>
      <c r="C1360" t="s">
        <v>345</v>
      </c>
      <c r="F1360" s="265" t="s">
        <v>984</v>
      </c>
      <c r="I1360" s="256" t="s">
        <v>1142</v>
      </c>
    </row>
    <row r="1361" spans="1:9" hidden="1" x14ac:dyDescent="0.2">
      <c r="A1361" s="325">
        <v>1318</v>
      </c>
      <c r="B1361">
        <v>10</v>
      </c>
      <c r="C1361" t="s">
        <v>345</v>
      </c>
      <c r="F1361" s="265" t="s">
        <v>1079</v>
      </c>
      <c r="I1361" s="256" t="s">
        <v>1142</v>
      </c>
    </row>
    <row r="1362" spans="1:9" hidden="1" x14ac:dyDescent="0.2">
      <c r="A1362" s="325">
        <v>1319</v>
      </c>
      <c r="B1362">
        <v>10</v>
      </c>
      <c r="C1362" t="s">
        <v>345</v>
      </c>
      <c r="F1362" s="265" t="s">
        <v>1104</v>
      </c>
      <c r="I1362" s="256" t="s">
        <v>1142</v>
      </c>
    </row>
    <row r="1363" spans="1:9" hidden="1" x14ac:dyDescent="0.2">
      <c r="A1363" s="325">
        <v>1320</v>
      </c>
      <c r="B1363">
        <v>10</v>
      </c>
      <c r="C1363" t="s">
        <v>345</v>
      </c>
      <c r="F1363" s="265" t="s">
        <v>1105</v>
      </c>
      <c r="I1363" s="256" t="s">
        <v>1142</v>
      </c>
    </row>
    <row r="1364" spans="1:9" hidden="1" x14ac:dyDescent="0.2">
      <c r="A1364" s="325">
        <v>1321</v>
      </c>
      <c r="B1364">
        <v>10</v>
      </c>
      <c r="C1364" t="s">
        <v>345</v>
      </c>
      <c r="F1364" s="265" t="s">
        <v>92</v>
      </c>
      <c r="I1364" s="256" t="s">
        <v>1142</v>
      </c>
    </row>
    <row r="1365" spans="1:9" hidden="1" x14ac:dyDescent="0.2">
      <c r="A1365" s="325">
        <v>1322</v>
      </c>
      <c r="B1365">
        <v>10</v>
      </c>
      <c r="C1365" t="s">
        <v>345</v>
      </c>
      <c r="F1365" s="265" t="s">
        <v>1079</v>
      </c>
      <c r="I1365" s="256" t="s">
        <v>1142</v>
      </c>
    </row>
    <row r="1366" spans="1:9" hidden="1" x14ac:dyDescent="0.2">
      <c r="A1366" s="325">
        <v>1323</v>
      </c>
      <c r="B1366">
        <v>10</v>
      </c>
      <c r="C1366" t="s">
        <v>345</v>
      </c>
      <c r="F1366" s="284" t="s">
        <v>1104</v>
      </c>
      <c r="G1366" s="284"/>
      <c r="I1366" s="256" t="s">
        <v>1142</v>
      </c>
    </row>
    <row r="1367" spans="1:9" hidden="1" x14ac:dyDescent="0.2">
      <c r="A1367" s="325">
        <v>1324</v>
      </c>
      <c r="B1367">
        <v>10</v>
      </c>
      <c r="C1367" t="s">
        <v>345</v>
      </c>
      <c r="F1367" s="284" t="s">
        <v>1105</v>
      </c>
      <c r="G1367" s="284"/>
      <c r="I1367" s="256" t="s">
        <v>1142</v>
      </c>
    </row>
    <row r="1368" spans="1:9" hidden="1" x14ac:dyDescent="0.2">
      <c r="A1368" s="325">
        <v>1325</v>
      </c>
      <c r="B1368">
        <v>10</v>
      </c>
      <c r="C1368" t="s">
        <v>345</v>
      </c>
      <c r="F1368" s="284" t="s">
        <v>92</v>
      </c>
      <c r="G1368" s="284"/>
      <c r="I1368" s="256" t="s">
        <v>1142</v>
      </c>
    </row>
    <row r="1369" spans="1:9" hidden="1" x14ac:dyDescent="0.2">
      <c r="A1369" s="325">
        <v>1326</v>
      </c>
      <c r="B1369">
        <v>10</v>
      </c>
      <c r="C1369" t="s">
        <v>345</v>
      </c>
      <c r="F1369" s="284" t="s">
        <v>1079</v>
      </c>
      <c r="G1369" s="284"/>
      <c r="I1369" s="256" t="s">
        <v>1142</v>
      </c>
    </row>
    <row r="1370" spans="1:9" hidden="1" x14ac:dyDescent="0.2">
      <c r="A1370" s="325">
        <v>1327</v>
      </c>
      <c r="B1370">
        <v>10</v>
      </c>
      <c r="C1370" t="s">
        <v>345</v>
      </c>
      <c r="F1370" s="265" t="s">
        <v>1104</v>
      </c>
      <c r="I1370" s="256" t="s">
        <v>1142</v>
      </c>
    </row>
    <row r="1371" spans="1:9" hidden="1" x14ac:dyDescent="0.2">
      <c r="A1371" s="325">
        <v>1328</v>
      </c>
      <c r="B1371">
        <v>10</v>
      </c>
      <c r="C1371" t="s">
        <v>345</v>
      </c>
      <c r="F1371" s="265" t="s">
        <v>1105</v>
      </c>
      <c r="I1371" s="256" t="s">
        <v>1142</v>
      </c>
    </row>
    <row r="1372" spans="1:9" hidden="1" x14ac:dyDescent="0.2">
      <c r="A1372" s="325">
        <v>1329</v>
      </c>
      <c r="B1372">
        <v>10</v>
      </c>
      <c r="C1372" t="s">
        <v>345</v>
      </c>
      <c r="F1372" s="265" t="s">
        <v>92</v>
      </c>
      <c r="I1372" s="256" t="s">
        <v>1142</v>
      </c>
    </row>
    <row r="1373" spans="1:9" hidden="1" x14ac:dyDescent="0.2">
      <c r="A1373" s="325">
        <v>1330</v>
      </c>
      <c r="B1373">
        <v>10</v>
      </c>
      <c r="C1373" t="s">
        <v>345</v>
      </c>
      <c r="F1373" s="265" t="s">
        <v>1079</v>
      </c>
      <c r="I1373" s="256" t="s">
        <v>1142</v>
      </c>
    </row>
    <row r="1374" spans="1:9" hidden="1" x14ac:dyDescent="0.2">
      <c r="A1374" s="325">
        <v>1331</v>
      </c>
      <c r="B1374">
        <v>10</v>
      </c>
      <c r="C1374" t="s">
        <v>345</v>
      </c>
      <c r="F1374" s="265" t="s">
        <v>1079</v>
      </c>
      <c r="I1374" s="256" t="s">
        <v>1142</v>
      </c>
    </row>
    <row r="1375" spans="1:9" hidden="1" x14ac:dyDescent="0.2">
      <c r="A1375" s="325">
        <v>1332</v>
      </c>
      <c r="B1375">
        <v>10</v>
      </c>
      <c r="C1375" t="s">
        <v>349</v>
      </c>
      <c r="F1375" s="265" t="s">
        <v>1106</v>
      </c>
      <c r="I1375" s="256" t="s">
        <v>1142</v>
      </c>
    </row>
    <row r="1376" spans="1:9" hidden="1" x14ac:dyDescent="0.2">
      <c r="A1376" s="325">
        <v>1333</v>
      </c>
      <c r="B1376">
        <v>10</v>
      </c>
      <c r="C1376" t="s">
        <v>349</v>
      </c>
      <c r="F1376" s="265" t="s">
        <v>92</v>
      </c>
      <c r="I1376" s="256" t="s">
        <v>1142</v>
      </c>
    </row>
    <row r="1377" spans="1:9" hidden="1" x14ac:dyDescent="0.2">
      <c r="A1377" s="325">
        <v>1334</v>
      </c>
      <c r="B1377">
        <v>10</v>
      </c>
      <c r="C1377" t="s">
        <v>349</v>
      </c>
      <c r="F1377" s="265" t="s">
        <v>984</v>
      </c>
      <c r="I1377" s="256" t="s">
        <v>1142</v>
      </c>
    </row>
    <row r="1378" spans="1:9" hidden="1" x14ac:dyDescent="0.2">
      <c r="A1378" s="325">
        <v>1335</v>
      </c>
      <c r="B1378">
        <v>10</v>
      </c>
      <c r="C1378" t="s">
        <v>349</v>
      </c>
      <c r="F1378" s="265" t="s">
        <v>1079</v>
      </c>
      <c r="I1378" s="256" t="s">
        <v>1142</v>
      </c>
    </row>
    <row r="1379" spans="1:9" hidden="1" x14ac:dyDescent="0.2">
      <c r="A1379" s="325">
        <v>1336</v>
      </c>
      <c r="B1379">
        <v>10</v>
      </c>
      <c r="C1379" t="s">
        <v>349</v>
      </c>
      <c r="F1379" s="265" t="s">
        <v>1106</v>
      </c>
      <c r="I1379" s="256" t="s">
        <v>1142</v>
      </c>
    </row>
    <row r="1380" spans="1:9" hidden="1" x14ac:dyDescent="0.2">
      <c r="A1380" s="325">
        <v>1337</v>
      </c>
      <c r="B1380">
        <v>10</v>
      </c>
      <c r="C1380" t="s">
        <v>349</v>
      </c>
      <c r="F1380" s="265" t="s">
        <v>92</v>
      </c>
      <c r="I1380" s="256" t="s">
        <v>1142</v>
      </c>
    </row>
    <row r="1381" spans="1:9" hidden="1" x14ac:dyDescent="0.2">
      <c r="A1381" s="325">
        <v>1338</v>
      </c>
      <c r="B1381">
        <v>10</v>
      </c>
      <c r="C1381" t="s">
        <v>349</v>
      </c>
      <c r="F1381" s="265" t="s">
        <v>1079</v>
      </c>
      <c r="I1381" s="256" t="s">
        <v>1142</v>
      </c>
    </row>
    <row r="1382" spans="1:9" hidden="1" x14ac:dyDescent="0.2">
      <c r="A1382" s="325">
        <v>1339</v>
      </c>
      <c r="B1382">
        <v>10</v>
      </c>
      <c r="C1382" t="s">
        <v>349</v>
      </c>
      <c r="F1382" s="284" t="s">
        <v>1106</v>
      </c>
      <c r="G1382" s="284"/>
      <c r="I1382" s="256" t="s">
        <v>1142</v>
      </c>
    </row>
    <row r="1383" spans="1:9" hidden="1" x14ac:dyDescent="0.2">
      <c r="A1383" s="325">
        <v>1340</v>
      </c>
      <c r="B1383">
        <v>10</v>
      </c>
      <c r="C1383" t="s">
        <v>349</v>
      </c>
      <c r="F1383" s="284" t="s">
        <v>92</v>
      </c>
      <c r="G1383" s="284"/>
      <c r="I1383" s="256" t="s">
        <v>1142</v>
      </c>
    </row>
    <row r="1384" spans="1:9" hidden="1" x14ac:dyDescent="0.2">
      <c r="A1384" s="325">
        <v>1341</v>
      </c>
      <c r="B1384">
        <v>10</v>
      </c>
      <c r="C1384" t="s">
        <v>349</v>
      </c>
      <c r="F1384" s="284" t="s">
        <v>1079</v>
      </c>
      <c r="G1384" s="284"/>
      <c r="I1384" s="256" t="s">
        <v>1142</v>
      </c>
    </row>
    <row r="1385" spans="1:9" hidden="1" x14ac:dyDescent="0.2">
      <c r="A1385" s="325">
        <v>1342</v>
      </c>
      <c r="B1385">
        <v>10</v>
      </c>
      <c r="C1385" t="s">
        <v>349</v>
      </c>
      <c r="F1385" s="265" t="s">
        <v>1106</v>
      </c>
      <c r="I1385" s="256" t="s">
        <v>1142</v>
      </c>
    </row>
    <row r="1386" spans="1:9" hidden="1" x14ac:dyDescent="0.2">
      <c r="A1386" s="325">
        <v>1343</v>
      </c>
      <c r="B1386">
        <v>10</v>
      </c>
      <c r="C1386" t="s">
        <v>349</v>
      </c>
      <c r="F1386" s="265" t="s">
        <v>92</v>
      </c>
      <c r="I1386" s="256" t="s">
        <v>1142</v>
      </c>
    </row>
    <row r="1387" spans="1:9" hidden="1" x14ac:dyDescent="0.2">
      <c r="A1387" s="325">
        <v>1344</v>
      </c>
      <c r="B1387">
        <v>10</v>
      </c>
      <c r="C1387" t="s">
        <v>349</v>
      </c>
      <c r="F1387" s="265" t="s">
        <v>1079</v>
      </c>
      <c r="I1387" s="256" t="s">
        <v>1142</v>
      </c>
    </row>
    <row r="1388" spans="1:9" hidden="1" x14ac:dyDescent="0.2">
      <c r="A1388" s="325">
        <v>1345</v>
      </c>
      <c r="B1388">
        <v>10</v>
      </c>
      <c r="C1388" t="s">
        <v>349</v>
      </c>
      <c r="F1388" s="265" t="s">
        <v>1079</v>
      </c>
      <c r="I1388" s="256" t="s">
        <v>1142</v>
      </c>
    </row>
    <row r="1389" spans="1:9" hidden="1" x14ac:dyDescent="0.2">
      <c r="A1389" s="325">
        <v>1346</v>
      </c>
      <c r="B1389">
        <v>10</v>
      </c>
      <c r="C1389" t="s">
        <v>350</v>
      </c>
      <c r="F1389" s="265" t="s">
        <v>1107</v>
      </c>
      <c r="I1389" s="256" t="s">
        <v>1142</v>
      </c>
    </row>
    <row r="1390" spans="1:9" hidden="1" x14ac:dyDescent="0.2">
      <c r="A1390" s="325">
        <v>1347</v>
      </c>
      <c r="B1390">
        <v>10</v>
      </c>
      <c r="C1390" t="s">
        <v>350</v>
      </c>
      <c r="F1390" s="265" t="s">
        <v>92</v>
      </c>
      <c r="I1390" s="256" t="s">
        <v>1142</v>
      </c>
    </row>
    <row r="1391" spans="1:9" hidden="1" x14ac:dyDescent="0.2">
      <c r="A1391" s="325">
        <v>1348</v>
      </c>
      <c r="B1391">
        <v>10</v>
      </c>
      <c r="C1391" t="s">
        <v>350</v>
      </c>
      <c r="F1391" s="265" t="s">
        <v>984</v>
      </c>
      <c r="I1391" s="256" t="s">
        <v>1142</v>
      </c>
    </row>
    <row r="1392" spans="1:9" hidden="1" x14ac:dyDescent="0.2">
      <c r="A1392" s="325">
        <v>1349</v>
      </c>
      <c r="B1392">
        <v>10</v>
      </c>
      <c r="C1392" t="s">
        <v>350</v>
      </c>
      <c r="F1392" s="265" t="s">
        <v>1079</v>
      </c>
      <c r="I1392" s="256" t="s">
        <v>1142</v>
      </c>
    </row>
    <row r="1393" spans="1:12" hidden="1" x14ac:dyDescent="0.2">
      <c r="A1393" s="325">
        <v>1350</v>
      </c>
      <c r="B1393">
        <v>10</v>
      </c>
      <c r="C1393" t="s">
        <v>350</v>
      </c>
      <c r="F1393" s="265" t="s">
        <v>1107</v>
      </c>
      <c r="I1393" s="256" t="s">
        <v>1142</v>
      </c>
    </row>
    <row r="1394" spans="1:12" hidden="1" x14ac:dyDescent="0.2">
      <c r="A1394" s="325">
        <v>1351</v>
      </c>
      <c r="B1394">
        <v>10</v>
      </c>
      <c r="C1394" t="s">
        <v>350</v>
      </c>
      <c r="F1394" s="265" t="s">
        <v>92</v>
      </c>
      <c r="I1394" s="256" t="s">
        <v>1142</v>
      </c>
    </row>
    <row r="1395" spans="1:12" hidden="1" x14ac:dyDescent="0.2">
      <c r="A1395" s="325">
        <v>1352</v>
      </c>
      <c r="B1395">
        <v>10</v>
      </c>
      <c r="C1395" t="s">
        <v>350</v>
      </c>
      <c r="F1395" s="265" t="s">
        <v>1079</v>
      </c>
      <c r="I1395" s="256" t="s">
        <v>1142</v>
      </c>
    </row>
    <row r="1396" spans="1:12" hidden="1" x14ac:dyDescent="0.2">
      <c r="A1396" s="325">
        <v>1353</v>
      </c>
      <c r="B1396">
        <v>10</v>
      </c>
      <c r="C1396" t="s">
        <v>350</v>
      </c>
      <c r="F1396" s="284" t="s">
        <v>1107</v>
      </c>
      <c r="G1396" s="284"/>
      <c r="I1396" s="256" t="s">
        <v>1142</v>
      </c>
    </row>
    <row r="1397" spans="1:12" hidden="1" x14ac:dyDescent="0.2">
      <c r="A1397" s="325">
        <v>1354</v>
      </c>
      <c r="B1397">
        <v>10</v>
      </c>
      <c r="C1397" t="s">
        <v>350</v>
      </c>
      <c r="F1397" s="284" t="s">
        <v>92</v>
      </c>
      <c r="G1397" s="284"/>
      <c r="I1397" s="256" t="s">
        <v>1142</v>
      </c>
    </row>
    <row r="1398" spans="1:12" hidden="1" x14ac:dyDescent="0.2">
      <c r="A1398" s="325">
        <v>1355</v>
      </c>
      <c r="B1398">
        <v>10</v>
      </c>
      <c r="C1398" t="s">
        <v>350</v>
      </c>
      <c r="F1398" s="284" t="s">
        <v>1079</v>
      </c>
      <c r="G1398" s="284"/>
      <c r="I1398" s="256" t="s">
        <v>1142</v>
      </c>
    </row>
    <row r="1399" spans="1:12" hidden="1" x14ac:dyDescent="0.2">
      <c r="A1399" s="325">
        <v>1356</v>
      </c>
      <c r="B1399">
        <v>10</v>
      </c>
      <c r="C1399" t="s">
        <v>350</v>
      </c>
      <c r="F1399" s="265" t="s">
        <v>1107</v>
      </c>
      <c r="I1399" s="256" t="s">
        <v>1142</v>
      </c>
    </row>
    <row r="1400" spans="1:12" hidden="1" x14ac:dyDescent="0.2">
      <c r="A1400" s="325">
        <v>1357</v>
      </c>
      <c r="B1400">
        <v>10</v>
      </c>
      <c r="C1400" t="s">
        <v>350</v>
      </c>
      <c r="F1400" s="265" t="s">
        <v>92</v>
      </c>
      <c r="I1400" s="256" t="s">
        <v>1142</v>
      </c>
    </row>
    <row r="1401" spans="1:12" hidden="1" x14ac:dyDescent="0.2">
      <c r="A1401" s="325">
        <v>1358</v>
      </c>
      <c r="B1401">
        <v>10</v>
      </c>
      <c r="C1401" t="s">
        <v>350</v>
      </c>
      <c r="F1401" s="265" t="s">
        <v>1079</v>
      </c>
      <c r="I1401" s="256" t="s">
        <v>1142</v>
      </c>
    </row>
    <row r="1402" spans="1:12" hidden="1" x14ac:dyDescent="0.2">
      <c r="A1402" s="325">
        <v>1359</v>
      </c>
      <c r="B1402">
        <v>10</v>
      </c>
      <c r="C1402" t="s">
        <v>350</v>
      </c>
      <c r="F1402" s="265" t="s">
        <v>1079</v>
      </c>
      <c r="I1402" s="256" t="s">
        <v>1142</v>
      </c>
    </row>
    <row r="1403" spans="1:12" hidden="1" x14ac:dyDescent="0.2">
      <c r="A1403" s="325">
        <v>1360</v>
      </c>
      <c r="B1403">
        <v>10</v>
      </c>
      <c r="C1403" t="s">
        <v>748</v>
      </c>
      <c r="F1403" s="265" t="s">
        <v>987</v>
      </c>
      <c r="I1403" s="256" t="s">
        <v>1142</v>
      </c>
    </row>
    <row r="1404" spans="1:12" hidden="1" x14ac:dyDescent="0.2">
      <c r="A1404" s="325">
        <v>1361</v>
      </c>
      <c r="B1404">
        <v>10</v>
      </c>
      <c r="C1404" t="s">
        <v>748</v>
      </c>
      <c r="F1404" s="265" t="s">
        <v>987</v>
      </c>
      <c r="I1404" s="256" t="s">
        <v>1142</v>
      </c>
    </row>
    <row r="1405" spans="1:12" hidden="1" x14ac:dyDescent="0.2">
      <c r="A1405" s="325">
        <v>1362</v>
      </c>
      <c r="B1405">
        <v>10</v>
      </c>
      <c r="C1405" t="s">
        <v>748</v>
      </c>
      <c r="F1405" s="284" t="s">
        <v>987</v>
      </c>
      <c r="G1405" s="284"/>
      <c r="I1405" s="256" t="s">
        <v>1142</v>
      </c>
    </row>
    <row r="1406" spans="1:12" hidden="1" x14ac:dyDescent="0.2">
      <c r="A1406" s="325">
        <v>1363</v>
      </c>
      <c r="B1406">
        <v>10</v>
      </c>
      <c r="C1406" t="s">
        <v>748</v>
      </c>
      <c r="F1406" s="265" t="s">
        <v>987</v>
      </c>
      <c r="I1406" s="256" t="s">
        <v>1142</v>
      </c>
    </row>
    <row r="1407" spans="1:12" s="325" customFormat="1" hidden="1" x14ac:dyDescent="0.2">
      <c r="A1407" s="325">
        <v>1364</v>
      </c>
      <c r="B1407" s="325">
        <v>10</v>
      </c>
      <c r="C1407" s="325" t="s">
        <v>336</v>
      </c>
      <c r="E1407" s="351">
        <f>'9'!I9</f>
        <v>0</v>
      </c>
      <c r="F1407" s="271" t="s">
        <v>708</v>
      </c>
      <c r="G1407" s="353" t="s">
        <v>1294</v>
      </c>
      <c r="I1407" s="327" t="s">
        <v>31</v>
      </c>
      <c r="J1407" s="354" t="s">
        <v>1156</v>
      </c>
      <c r="K1407" s="325" t="str">
        <f t="shared" ref="K1407:K1470" si="10">IF(E1407=0,"",E1407)</f>
        <v/>
      </c>
      <c r="L1407" s="253" t="s">
        <v>1307</v>
      </c>
    </row>
    <row r="1408" spans="1:12" s="325" customFormat="1" hidden="1" x14ac:dyDescent="0.2">
      <c r="A1408" s="325">
        <v>1365</v>
      </c>
      <c r="B1408" s="325">
        <v>10</v>
      </c>
      <c r="C1408" s="325" t="s">
        <v>336</v>
      </c>
      <c r="E1408" s="351">
        <f>'9'!I10</f>
        <v>0</v>
      </c>
      <c r="F1408" s="271" t="s">
        <v>1078</v>
      </c>
      <c r="G1408" s="353" t="s">
        <v>1294</v>
      </c>
      <c r="I1408" s="327" t="s">
        <v>31</v>
      </c>
      <c r="J1408" s="354" t="s">
        <v>1156</v>
      </c>
      <c r="K1408" s="325" t="str">
        <f t="shared" si="10"/>
        <v/>
      </c>
      <c r="L1408" s="253" t="s">
        <v>1307</v>
      </c>
    </row>
    <row r="1409" spans="1:12" s="325" customFormat="1" hidden="1" x14ac:dyDescent="0.2">
      <c r="A1409" s="325">
        <v>1366</v>
      </c>
      <c r="B1409" s="325">
        <v>10</v>
      </c>
      <c r="C1409" s="325" t="s">
        <v>336</v>
      </c>
      <c r="E1409" s="351">
        <f>'9'!I11</f>
        <v>0</v>
      </c>
      <c r="F1409" s="182" t="s">
        <v>92</v>
      </c>
      <c r="G1409" s="353" t="s">
        <v>1294</v>
      </c>
      <c r="I1409" s="327" t="s">
        <v>31</v>
      </c>
      <c r="J1409" s="354" t="s">
        <v>1156</v>
      </c>
      <c r="K1409" s="325" t="str">
        <f t="shared" si="10"/>
        <v/>
      </c>
      <c r="L1409" s="253" t="s">
        <v>1307</v>
      </c>
    </row>
    <row r="1410" spans="1:12" s="325" customFormat="1" hidden="1" x14ac:dyDescent="0.2">
      <c r="A1410" s="325">
        <v>1367</v>
      </c>
      <c r="B1410" s="325">
        <v>10</v>
      </c>
      <c r="C1410" s="325" t="s">
        <v>337</v>
      </c>
      <c r="E1410" s="351">
        <f>'9'!I14</f>
        <v>0</v>
      </c>
      <c r="F1410" s="266" t="s">
        <v>1080</v>
      </c>
      <c r="G1410" s="353" t="s">
        <v>1294</v>
      </c>
      <c r="I1410" s="327" t="s">
        <v>31</v>
      </c>
      <c r="J1410" s="354" t="s">
        <v>1156</v>
      </c>
      <c r="K1410" s="325" t="str">
        <f t="shared" si="10"/>
        <v/>
      </c>
      <c r="L1410" s="253" t="s">
        <v>1307</v>
      </c>
    </row>
    <row r="1411" spans="1:12" s="325" customFormat="1" hidden="1" x14ac:dyDescent="0.2">
      <c r="A1411" s="325">
        <v>1368</v>
      </c>
      <c r="B1411" s="325">
        <v>10</v>
      </c>
      <c r="C1411" s="325" t="s">
        <v>337</v>
      </c>
      <c r="E1411" s="351">
        <f>'9'!I15</f>
        <v>0</v>
      </c>
      <c r="F1411" s="266" t="s">
        <v>1291</v>
      </c>
      <c r="G1411" s="353" t="s">
        <v>1294</v>
      </c>
      <c r="I1411" s="327" t="s">
        <v>31</v>
      </c>
      <c r="J1411" s="354" t="s">
        <v>1156</v>
      </c>
      <c r="K1411" s="325" t="str">
        <f t="shared" si="10"/>
        <v/>
      </c>
      <c r="L1411" s="253" t="s">
        <v>1307</v>
      </c>
    </row>
    <row r="1412" spans="1:12" s="325" customFormat="1" hidden="1" x14ac:dyDescent="0.2">
      <c r="A1412" s="325">
        <v>1369</v>
      </c>
      <c r="B1412" s="325">
        <v>10</v>
      </c>
      <c r="C1412" s="325" t="s">
        <v>337</v>
      </c>
      <c r="E1412" s="351">
        <f>'9'!I16</f>
        <v>0</v>
      </c>
      <c r="F1412" s="266" t="s">
        <v>1223</v>
      </c>
      <c r="G1412" s="353" t="s">
        <v>1294</v>
      </c>
      <c r="I1412" s="327" t="s">
        <v>31</v>
      </c>
      <c r="J1412" s="354" t="s">
        <v>1156</v>
      </c>
      <c r="K1412" s="325" t="str">
        <f t="shared" si="10"/>
        <v/>
      </c>
      <c r="L1412" s="253" t="s">
        <v>1307</v>
      </c>
    </row>
    <row r="1413" spans="1:12" s="325" customFormat="1" hidden="1" x14ac:dyDescent="0.2">
      <c r="A1413" s="325">
        <v>1370</v>
      </c>
      <c r="B1413" s="325">
        <v>10</v>
      </c>
      <c r="C1413" s="325" t="s">
        <v>337</v>
      </c>
      <c r="E1413" s="351">
        <f>'9'!I17</f>
        <v>0</v>
      </c>
      <c r="F1413" s="266" t="s">
        <v>1224</v>
      </c>
      <c r="G1413" s="353" t="s">
        <v>1294</v>
      </c>
      <c r="I1413" s="327" t="s">
        <v>31</v>
      </c>
      <c r="J1413" s="354" t="s">
        <v>1156</v>
      </c>
      <c r="K1413" s="325" t="str">
        <f t="shared" si="10"/>
        <v/>
      </c>
      <c r="L1413" s="253" t="s">
        <v>1307</v>
      </c>
    </row>
    <row r="1414" spans="1:12" s="325" customFormat="1" hidden="1" x14ac:dyDescent="0.2">
      <c r="A1414" s="325">
        <v>1371</v>
      </c>
      <c r="B1414" s="325">
        <v>10</v>
      </c>
      <c r="C1414" s="325" t="s">
        <v>337</v>
      </c>
      <c r="E1414" s="351">
        <f>'9'!I18</f>
        <v>0</v>
      </c>
      <c r="F1414" s="308" t="s">
        <v>92</v>
      </c>
      <c r="G1414" s="353" t="s">
        <v>1294</v>
      </c>
      <c r="I1414" s="327" t="s">
        <v>31</v>
      </c>
      <c r="J1414" s="354" t="s">
        <v>1156</v>
      </c>
      <c r="K1414" s="325" t="str">
        <f t="shared" si="10"/>
        <v/>
      </c>
      <c r="L1414" s="253" t="s">
        <v>1307</v>
      </c>
    </row>
    <row r="1415" spans="1:12" s="325" customFormat="1" hidden="1" x14ac:dyDescent="0.2">
      <c r="A1415" s="325">
        <v>1372</v>
      </c>
      <c r="B1415" s="325">
        <v>10</v>
      </c>
      <c r="C1415" s="325" t="s">
        <v>339</v>
      </c>
      <c r="E1415" s="351">
        <f>'9'!I21</f>
        <v>0</v>
      </c>
      <c r="F1415" s="266" t="s">
        <v>26</v>
      </c>
      <c r="G1415" s="353" t="s">
        <v>1294</v>
      </c>
      <c r="I1415" s="327" t="s">
        <v>31</v>
      </c>
      <c r="J1415" s="354" t="s">
        <v>1156</v>
      </c>
      <c r="K1415" s="325" t="str">
        <f t="shared" si="10"/>
        <v/>
      </c>
      <c r="L1415" s="253" t="s">
        <v>1307</v>
      </c>
    </row>
    <row r="1416" spans="1:12" s="325" customFormat="1" hidden="1" x14ac:dyDescent="0.2">
      <c r="A1416" s="325">
        <v>1373</v>
      </c>
      <c r="B1416" s="325">
        <v>10</v>
      </c>
      <c r="C1416" s="325" t="s">
        <v>339</v>
      </c>
      <c r="E1416" s="351">
        <f>'9'!I22</f>
        <v>0</v>
      </c>
      <c r="F1416" s="271" t="s">
        <v>28</v>
      </c>
      <c r="G1416" s="353" t="s">
        <v>1294</v>
      </c>
      <c r="I1416" s="327" t="s">
        <v>31</v>
      </c>
      <c r="J1416" s="354" t="s">
        <v>1156</v>
      </c>
      <c r="K1416" s="325" t="str">
        <f t="shared" si="10"/>
        <v/>
      </c>
      <c r="L1416" s="253" t="s">
        <v>1307</v>
      </c>
    </row>
    <row r="1417" spans="1:12" s="325" customFormat="1" hidden="1" x14ac:dyDescent="0.2">
      <c r="A1417" s="325">
        <v>1374</v>
      </c>
      <c r="B1417" s="325">
        <v>10</v>
      </c>
      <c r="C1417" s="325" t="s">
        <v>339</v>
      </c>
      <c r="E1417" s="351">
        <f>'9'!I23</f>
        <v>0</v>
      </c>
      <c r="F1417" s="266" t="s">
        <v>1225</v>
      </c>
      <c r="G1417" s="353" t="s">
        <v>1294</v>
      </c>
      <c r="I1417" s="327" t="s">
        <v>31</v>
      </c>
      <c r="J1417" s="354" t="s">
        <v>1156</v>
      </c>
      <c r="K1417" s="325" t="str">
        <f t="shared" si="10"/>
        <v/>
      </c>
      <c r="L1417" s="253" t="s">
        <v>1307</v>
      </c>
    </row>
    <row r="1418" spans="1:12" s="325" customFormat="1" hidden="1" x14ac:dyDescent="0.2">
      <c r="A1418" s="325">
        <v>1375</v>
      </c>
      <c r="B1418" s="325">
        <v>10</v>
      </c>
      <c r="C1418" s="325" t="s">
        <v>339</v>
      </c>
      <c r="E1418" s="351">
        <f>'9'!I24</f>
        <v>0</v>
      </c>
      <c r="F1418" s="271" t="s">
        <v>619</v>
      </c>
      <c r="G1418" s="353" t="s">
        <v>1294</v>
      </c>
      <c r="I1418" s="327" t="s">
        <v>31</v>
      </c>
      <c r="J1418" s="354" t="s">
        <v>1156</v>
      </c>
      <c r="K1418" s="325" t="str">
        <f t="shared" si="10"/>
        <v/>
      </c>
      <c r="L1418" s="253" t="s">
        <v>1307</v>
      </c>
    </row>
    <row r="1419" spans="1:12" s="325" customFormat="1" hidden="1" x14ac:dyDescent="0.2">
      <c r="A1419" s="325">
        <v>1376</v>
      </c>
      <c r="B1419" s="325">
        <v>10</v>
      </c>
      <c r="C1419" s="325" t="s">
        <v>339</v>
      </c>
      <c r="E1419" s="351">
        <f>'9'!I25</f>
        <v>0</v>
      </c>
      <c r="F1419" s="308" t="s">
        <v>1288</v>
      </c>
      <c r="G1419" s="353" t="s">
        <v>1294</v>
      </c>
      <c r="I1419" s="327" t="s">
        <v>31</v>
      </c>
      <c r="J1419" s="354" t="s">
        <v>1156</v>
      </c>
      <c r="K1419" s="325" t="str">
        <f t="shared" si="10"/>
        <v/>
      </c>
      <c r="L1419" s="253" t="s">
        <v>1307</v>
      </c>
    </row>
    <row r="1420" spans="1:12" s="325" customFormat="1" hidden="1" x14ac:dyDescent="0.2">
      <c r="A1420" s="325">
        <v>1377</v>
      </c>
      <c r="B1420" s="325">
        <v>10</v>
      </c>
      <c r="C1420" s="325" t="s">
        <v>339</v>
      </c>
      <c r="E1420" s="351">
        <f>'9'!I26</f>
        <v>0</v>
      </c>
      <c r="F1420" s="266" t="s">
        <v>1289</v>
      </c>
      <c r="G1420" s="353" t="s">
        <v>1294</v>
      </c>
      <c r="I1420" s="327" t="s">
        <v>31</v>
      </c>
      <c r="J1420" s="354" t="s">
        <v>1156</v>
      </c>
      <c r="K1420" s="325" t="str">
        <f t="shared" si="10"/>
        <v/>
      </c>
      <c r="L1420" s="253" t="s">
        <v>1307</v>
      </c>
    </row>
    <row r="1421" spans="1:12" s="325" customFormat="1" hidden="1" x14ac:dyDescent="0.2">
      <c r="A1421" s="325">
        <v>1378</v>
      </c>
      <c r="B1421" s="325">
        <v>10</v>
      </c>
      <c r="C1421" s="325" t="s">
        <v>339</v>
      </c>
      <c r="E1421" s="351">
        <f>'9'!I27</f>
        <v>0</v>
      </c>
      <c r="F1421" s="266" t="s">
        <v>1085</v>
      </c>
      <c r="G1421" s="353" t="s">
        <v>1294</v>
      </c>
      <c r="I1421" s="327" t="s">
        <v>31</v>
      </c>
      <c r="J1421" s="354" t="s">
        <v>1156</v>
      </c>
      <c r="K1421" s="325" t="str">
        <f t="shared" si="10"/>
        <v/>
      </c>
      <c r="L1421" s="253" t="s">
        <v>1307</v>
      </c>
    </row>
    <row r="1422" spans="1:12" s="325" customFormat="1" hidden="1" x14ac:dyDescent="0.2">
      <c r="A1422" s="325">
        <v>1379</v>
      </c>
      <c r="B1422" s="325">
        <v>10</v>
      </c>
      <c r="C1422" s="325" t="s">
        <v>339</v>
      </c>
      <c r="E1422" s="351">
        <f>'9'!I28</f>
        <v>0</v>
      </c>
      <c r="F1422" s="266" t="s">
        <v>1086</v>
      </c>
      <c r="G1422" s="353" t="s">
        <v>1294</v>
      </c>
      <c r="I1422" s="327" t="s">
        <v>31</v>
      </c>
      <c r="J1422" s="354" t="s">
        <v>1156</v>
      </c>
      <c r="K1422" s="325" t="str">
        <f t="shared" si="10"/>
        <v/>
      </c>
      <c r="L1422" s="253" t="s">
        <v>1307</v>
      </c>
    </row>
    <row r="1423" spans="1:12" s="325" customFormat="1" hidden="1" x14ac:dyDescent="0.2">
      <c r="A1423" s="325">
        <v>1380</v>
      </c>
      <c r="B1423" s="325">
        <v>10</v>
      </c>
      <c r="C1423" s="325" t="s">
        <v>1234</v>
      </c>
      <c r="E1423" s="351">
        <f>'9'!I31</f>
        <v>0</v>
      </c>
      <c r="F1423" s="312" t="s">
        <v>1232</v>
      </c>
      <c r="G1423" s="353" t="s">
        <v>1294</v>
      </c>
      <c r="I1423" s="327" t="s">
        <v>31</v>
      </c>
      <c r="J1423" s="354" t="s">
        <v>1156</v>
      </c>
      <c r="K1423" s="325" t="str">
        <f t="shared" si="10"/>
        <v/>
      </c>
      <c r="L1423" s="253" t="s">
        <v>1307</v>
      </c>
    </row>
    <row r="1424" spans="1:12" s="325" customFormat="1" hidden="1" x14ac:dyDescent="0.2">
      <c r="A1424" s="325">
        <v>1381</v>
      </c>
      <c r="B1424" s="325">
        <v>10</v>
      </c>
      <c r="C1424" s="325" t="s">
        <v>1234</v>
      </c>
      <c r="E1424" s="351">
        <f>'9'!I32</f>
        <v>0</v>
      </c>
      <c r="F1424" s="266" t="s">
        <v>1226</v>
      </c>
      <c r="G1424" s="353" t="s">
        <v>1294</v>
      </c>
      <c r="I1424" s="327" t="s">
        <v>31</v>
      </c>
      <c r="J1424" s="354" t="s">
        <v>1156</v>
      </c>
      <c r="K1424" s="325" t="str">
        <f t="shared" si="10"/>
        <v/>
      </c>
      <c r="L1424" s="253" t="s">
        <v>1307</v>
      </c>
    </row>
    <row r="1425" spans="1:12" s="325" customFormat="1" hidden="1" x14ac:dyDescent="0.2">
      <c r="A1425" s="325">
        <v>1382</v>
      </c>
      <c r="B1425" s="325">
        <v>10</v>
      </c>
      <c r="C1425" s="325" t="s">
        <v>1234</v>
      </c>
      <c r="E1425" s="351">
        <f>'9'!I33</f>
        <v>0</v>
      </c>
      <c r="F1425" s="266" t="s">
        <v>1227</v>
      </c>
      <c r="G1425" s="353" t="s">
        <v>1294</v>
      </c>
      <c r="I1425" s="327" t="s">
        <v>31</v>
      </c>
      <c r="J1425" s="354" t="s">
        <v>1156</v>
      </c>
      <c r="K1425" s="325" t="str">
        <f t="shared" si="10"/>
        <v/>
      </c>
      <c r="L1425" s="253" t="s">
        <v>1307</v>
      </c>
    </row>
    <row r="1426" spans="1:12" s="325" customFormat="1" hidden="1" x14ac:dyDescent="0.2">
      <c r="A1426" s="325">
        <v>1383</v>
      </c>
      <c r="B1426" s="325">
        <v>10</v>
      </c>
      <c r="C1426" s="325" t="s">
        <v>1234</v>
      </c>
      <c r="E1426" s="351">
        <f>'9'!I34</f>
        <v>0</v>
      </c>
      <c r="F1426" s="266" t="s">
        <v>1228</v>
      </c>
      <c r="G1426" s="353" t="s">
        <v>1294</v>
      </c>
      <c r="I1426" s="327" t="s">
        <v>31</v>
      </c>
      <c r="J1426" s="354" t="s">
        <v>1156</v>
      </c>
      <c r="K1426" s="325" t="str">
        <f t="shared" si="10"/>
        <v/>
      </c>
      <c r="L1426" s="253" t="s">
        <v>1307</v>
      </c>
    </row>
    <row r="1427" spans="1:12" s="325" customFormat="1" hidden="1" x14ac:dyDescent="0.2">
      <c r="A1427" s="325">
        <v>1384</v>
      </c>
      <c r="B1427" s="325">
        <v>10</v>
      </c>
      <c r="C1427" s="325" t="s">
        <v>1234</v>
      </c>
      <c r="E1427" s="351">
        <f>'9'!I35</f>
        <v>0</v>
      </c>
      <c r="F1427" s="312" t="s">
        <v>1233</v>
      </c>
      <c r="G1427" s="353" t="s">
        <v>1294</v>
      </c>
      <c r="I1427" s="327" t="s">
        <v>31</v>
      </c>
      <c r="J1427" s="354" t="s">
        <v>1156</v>
      </c>
      <c r="K1427" s="325" t="str">
        <f t="shared" si="10"/>
        <v/>
      </c>
      <c r="L1427" s="253" t="s">
        <v>1307</v>
      </c>
    </row>
    <row r="1428" spans="1:12" s="325" customFormat="1" hidden="1" x14ac:dyDescent="0.2">
      <c r="A1428" s="325">
        <v>1385</v>
      </c>
      <c r="B1428" s="325">
        <v>10</v>
      </c>
      <c r="C1428" s="325" t="s">
        <v>1234</v>
      </c>
      <c r="E1428" s="351">
        <f>'9'!I36</f>
        <v>0</v>
      </c>
      <c r="F1428" s="266" t="s">
        <v>1230</v>
      </c>
      <c r="G1428" s="353" t="s">
        <v>1294</v>
      </c>
      <c r="I1428" s="327" t="s">
        <v>31</v>
      </c>
      <c r="J1428" s="354" t="s">
        <v>1156</v>
      </c>
      <c r="K1428" s="325" t="str">
        <f t="shared" si="10"/>
        <v/>
      </c>
      <c r="L1428" s="253" t="s">
        <v>1307</v>
      </c>
    </row>
    <row r="1429" spans="1:12" s="325" customFormat="1" hidden="1" x14ac:dyDescent="0.2">
      <c r="A1429" s="325">
        <v>1386</v>
      </c>
      <c r="B1429" s="325">
        <v>10</v>
      </c>
      <c r="C1429" s="325" t="s">
        <v>1234</v>
      </c>
      <c r="E1429" s="351">
        <f>'9'!I37</f>
        <v>0</v>
      </c>
      <c r="F1429" s="266" t="s">
        <v>1231</v>
      </c>
      <c r="G1429" s="353" t="s">
        <v>1294</v>
      </c>
      <c r="I1429" s="327" t="s">
        <v>31</v>
      </c>
      <c r="J1429" s="354" t="s">
        <v>1156</v>
      </c>
      <c r="K1429" s="325" t="str">
        <f t="shared" si="10"/>
        <v/>
      </c>
      <c r="L1429" s="253" t="s">
        <v>1307</v>
      </c>
    </row>
    <row r="1430" spans="1:12" s="325" customFormat="1" hidden="1" x14ac:dyDescent="0.2">
      <c r="A1430" s="325">
        <v>1387</v>
      </c>
      <c r="B1430" s="325">
        <v>10</v>
      </c>
      <c r="C1430" s="325" t="s">
        <v>1234</v>
      </c>
      <c r="E1430" s="351">
        <f>'9'!I38</f>
        <v>0</v>
      </c>
      <c r="F1430" s="266" t="s">
        <v>1229</v>
      </c>
      <c r="G1430" s="353" t="s">
        <v>1294</v>
      </c>
      <c r="I1430" s="327" t="s">
        <v>31</v>
      </c>
      <c r="J1430" s="354" t="s">
        <v>1156</v>
      </c>
      <c r="K1430" s="325" t="str">
        <f t="shared" si="10"/>
        <v/>
      </c>
      <c r="L1430" s="253" t="s">
        <v>1307</v>
      </c>
    </row>
    <row r="1431" spans="1:12" s="325" customFormat="1" hidden="1" x14ac:dyDescent="0.2">
      <c r="A1431" s="325">
        <v>1388</v>
      </c>
      <c r="B1431" s="325">
        <v>10</v>
      </c>
      <c r="C1431" s="325" t="s">
        <v>1234</v>
      </c>
      <c r="E1431" s="351">
        <f>'9'!I39</f>
        <v>0</v>
      </c>
      <c r="F1431" s="182" t="s">
        <v>92</v>
      </c>
      <c r="G1431" s="353" t="s">
        <v>1294</v>
      </c>
      <c r="I1431" s="327" t="s">
        <v>31</v>
      </c>
      <c r="J1431" s="354" t="s">
        <v>1156</v>
      </c>
      <c r="K1431" s="325" t="str">
        <f t="shared" si="10"/>
        <v/>
      </c>
      <c r="L1431" s="253" t="s">
        <v>1307</v>
      </c>
    </row>
    <row r="1432" spans="1:12" s="325" customFormat="1" hidden="1" x14ac:dyDescent="0.2">
      <c r="A1432" s="325">
        <v>1389</v>
      </c>
      <c r="B1432" s="325">
        <v>10</v>
      </c>
      <c r="C1432" s="325" t="s">
        <v>316</v>
      </c>
      <c r="E1432" s="351">
        <f>'9'!I42</f>
        <v>0</v>
      </c>
      <c r="F1432" s="266" t="s">
        <v>1235</v>
      </c>
      <c r="G1432" s="353" t="s">
        <v>1294</v>
      </c>
      <c r="I1432" s="327" t="s">
        <v>31</v>
      </c>
      <c r="J1432" s="354" t="s">
        <v>1156</v>
      </c>
      <c r="K1432" s="325" t="str">
        <f t="shared" si="10"/>
        <v/>
      </c>
      <c r="L1432" s="253" t="s">
        <v>1307</v>
      </c>
    </row>
    <row r="1433" spans="1:12" s="325" customFormat="1" hidden="1" x14ac:dyDescent="0.2">
      <c r="A1433" s="325">
        <v>1390</v>
      </c>
      <c r="B1433" s="325">
        <v>10</v>
      </c>
      <c r="C1433" s="325" t="s">
        <v>316</v>
      </c>
      <c r="E1433" s="351">
        <f>'9'!I43</f>
        <v>0</v>
      </c>
      <c r="F1433" s="266" t="s">
        <v>1236</v>
      </c>
      <c r="G1433" s="353" t="s">
        <v>1294</v>
      </c>
      <c r="I1433" s="327" t="s">
        <v>31</v>
      </c>
      <c r="J1433" s="354" t="s">
        <v>1156</v>
      </c>
      <c r="K1433" s="325" t="str">
        <f t="shared" si="10"/>
        <v/>
      </c>
      <c r="L1433" s="253" t="s">
        <v>1307</v>
      </c>
    </row>
    <row r="1434" spans="1:12" s="325" customFormat="1" hidden="1" x14ac:dyDescent="0.2">
      <c r="A1434" s="325">
        <v>1391</v>
      </c>
      <c r="B1434" s="325">
        <v>10</v>
      </c>
      <c r="C1434" s="325" t="s">
        <v>316</v>
      </c>
      <c r="E1434" s="351">
        <f>'9'!I44</f>
        <v>0</v>
      </c>
      <c r="F1434" s="266" t="s">
        <v>1237</v>
      </c>
      <c r="G1434" s="353" t="s">
        <v>1294</v>
      </c>
      <c r="I1434" s="327" t="s">
        <v>31</v>
      </c>
      <c r="J1434" s="354" t="s">
        <v>1156</v>
      </c>
      <c r="K1434" s="325" t="str">
        <f t="shared" si="10"/>
        <v/>
      </c>
      <c r="L1434" s="253" t="s">
        <v>1307</v>
      </c>
    </row>
    <row r="1435" spans="1:12" s="325" customFormat="1" hidden="1" x14ac:dyDescent="0.2">
      <c r="A1435" s="325">
        <v>1392</v>
      </c>
      <c r="B1435" s="325">
        <v>10</v>
      </c>
      <c r="C1435" s="325" t="s">
        <v>316</v>
      </c>
      <c r="E1435" s="351">
        <f>'9'!I45</f>
        <v>0</v>
      </c>
      <c r="F1435" s="266" t="s">
        <v>1238</v>
      </c>
      <c r="G1435" s="353" t="s">
        <v>1294</v>
      </c>
      <c r="I1435" s="327" t="s">
        <v>31</v>
      </c>
      <c r="J1435" s="354" t="s">
        <v>1156</v>
      </c>
      <c r="K1435" s="325" t="str">
        <f t="shared" si="10"/>
        <v/>
      </c>
      <c r="L1435" s="253" t="s">
        <v>1307</v>
      </c>
    </row>
    <row r="1436" spans="1:12" s="325" customFormat="1" hidden="1" x14ac:dyDescent="0.2">
      <c r="A1436" s="325">
        <v>1393</v>
      </c>
      <c r="B1436" s="325">
        <v>10</v>
      </c>
      <c r="C1436" s="325" t="s">
        <v>316</v>
      </c>
      <c r="E1436" s="351">
        <f>'9'!I46</f>
        <v>0</v>
      </c>
      <c r="F1436" s="266" t="s">
        <v>1239</v>
      </c>
      <c r="G1436" s="353" t="s">
        <v>1294</v>
      </c>
      <c r="I1436" s="327" t="s">
        <v>31</v>
      </c>
      <c r="J1436" s="354" t="s">
        <v>1156</v>
      </c>
      <c r="K1436" s="325" t="str">
        <f t="shared" si="10"/>
        <v/>
      </c>
      <c r="L1436" s="253" t="s">
        <v>1307</v>
      </c>
    </row>
    <row r="1437" spans="1:12" s="325" customFormat="1" hidden="1" x14ac:dyDescent="0.2">
      <c r="A1437" s="325">
        <v>1394</v>
      </c>
      <c r="B1437" s="325">
        <v>10</v>
      </c>
      <c r="C1437" s="325" t="s">
        <v>316</v>
      </c>
      <c r="E1437" s="351">
        <f>'9'!I47</f>
        <v>0</v>
      </c>
      <c r="F1437" s="266" t="s">
        <v>1240</v>
      </c>
      <c r="G1437" s="353" t="s">
        <v>1294</v>
      </c>
      <c r="I1437" s="327" t="s">
        <v>31</v>
      </c>
      <c r="J1437" s="354" t="s">
        <v>1156</v>
      </c>
      <c r="K1437" s="325" t="str">
        <f t="shared" si="10"/>
        <v/>
      </c>
      <c r="L1437" s="253" t="s">
        <v>1307</v>
      </c>
    </row>
    <row r="1438" spans="1:12" s="325" customFormat="1" hidden="1" x14ac:dyDescent="0.2">
      <c r="A1438" s="325">
        <v>1395</v>
      </c>
      <c r="B1438" s="325">
        <v>10</v>
      </c>
      <c r="C1438" s="325" t="s">
        <v>316</v>
      </c>
      <c r="E1438" s="351">
        <f>'9'!I48</f>
        <v>0</v>
      </c>
      <c r="F1438" s="266" t="s">
        <v>1241</v>
      </c>
      <c r="G1438" s="353" t="s">
        <v>1294</v>
      </c>
      <c r="I1438" s="327" t="s">
        <v>31</v>
      </c>
      <c r="J1438" s="354" t="s">
        <v>1156</v>
      </c>
      <c r="K1438" s="325" t="str">
        <f t="shared" si="10"/>
        <v/>
      </c>
      <c r="L1438" s="253" t="s">
        <v>1307</v>
      </c>
    </row>
    <row r="1439" spans="1:12" s="325" customFormat="1" hidden="1" x14ac:dyDescent="0.2">
      <c r="A1439" s="325">
        <v>1396</v>
      </c>
      <c r="B1439" s="325">
        <v>10</v>
      </c>
      <c r="C1439" s="325" t="s">
        <v>1248</v>
      </c>
      <c r="E1439" s="351">
        <f>'9'!I51</f>
        <v>0</v>
      </c>
      <c r="F1439" s="266" t="s">
        <v>1242</v>
      </c>
      <c r="G1439" s="353" t="s">
        <v>1294</v>
      </c>
      <c r="I1439" s="327" t="s">
        <v>31</v>
      </c>
      <c r="J1439" s="354" t="s">
        <v>1156</v>
      </c>
      <c r="K1439" s="325" t="str">
        <f t="shared" si="10"/>
        <v/>
      </c>
      <c r="L1439" s="253" t="s">
        <v>1307</v>
      </c>
    </row>
    <row r="1440" spans="1:12" s="325" customFormat="1" hidden="1" x14ac:dyDescent="0.2">
      <c r="A1440" s="325">
        <v>1397</v>
      </c>
      <c r="B1440" s="325">
        <v>10</v>
      </c>
      <c r="C1440" s="325" t="s">
        <v>1248</v>
      </c>
      <c r="E1440" s="351">
        <f>'9'!I52</f>
        <v>0</v>
      </c>
      <c r="F1440" s="266" t="s">
        <v>1243</v>
      </c>
      <c r="G1440" s="353" t="s">
        <v>1294</v>
      </c>
      <c r="I1440" s="327" t="s">
        <v>31</v>
      </c>
      <c r="J1440" s="354" t="s">
        <v>1156</v>
      </c>
      <c r="K1440" s="325" t="str">
        <f t="shared" si="10"/>
        <v/>
      </c>
      <c r="L1440" s="253" t="s">
        <v>1307</v>
      </c>
    </row>
    <row r="1441" spans="1:12" s="325" customFormat="1" hidden="1" x14ac:dyDescent="0.2">
      <c r="A1441" s="325">
        <v>1398</v>
      </c>
      <c r="B1441" s="325">
        <v>10</v>
      </c>
      <c r="C1441" s="325" t="s">
        <v>1248</v>
      </c>
      <c r="E1441" s="351">
        <f>'9'!I53</f>
        <v>0</v>
      </c>
      <c r="F1441" s="266" t="s">
        <v>1244</v>
      </c>
      <c r="G1441" s="353" t="s">
        <v>1294</v>
      </c>
      <c r="I1441" s="327" t="s">
        <v>31</v>
      </c>
      <c r="J1441" s="354" t="s">
        <v>1156</v>
      </c>
      <c r="K1441" s="325" t="str">
        <f t="shared" si="10"/>
        <v/>
      </c>
      <c r="L1441" s="253" t="s">
        <v>1307</v>
      </c>
    </row>
    <row r="1442" spans="1:12" s="325" customFormat="1" hidden="1" x14ac:dyDescent="0.2">
      <c r="A1442" s="325">
        <v>1399</v>
      </c>
      <c r="B1442" s="325">
        <v>10</v>
      </c>
      <c r="C1442" s="325" t="s">
        <v>1248</v>
      </c>
      <c r="E1442" s="351">
        <f>'9'!I54</f>
        <v>0</v>
      </c>
      <c r="F1442" s="266" t="s">
        <v>1245</v>
      </c>
      <c r="G1442" s="353" t="s">
        <v>1294</v>
      </c>
      <c r="I1442" s="327" t="s">
        <v>31</v>
      </c>
      <c r="J1442" s="354" t="s">
        <v>1156</v>
      </c>
      <c r="K1442" s="325" t="str">
        <f t="shared" si="10"/>
        <v/>
      </c>
      <c r="L1442" s="253" t="s">
        <v>1307</v>
      </c>
    </row>
    <row r="1443" spans="1:12" s="325" customFormat="1" hidden="1" x14ac:dyDescent="0.2">
      <c r="A1443" s="325">
        <v>1400</v>
      </c>
      <c r="B1443" s="325">
        <v>10</v>
      </c>
      <c r="C1443" s="325" t="s">
        <v>1248</v>
      </c>
      <c r="E1443" s="351">
        <f>'9'!I55</f>
        <v>0</v>
      </c>
      <c r="F1443" s="266" t="s">
        <v>1246</v>
      </c>
      <c r="G1443" s="353" t="s">
        <v>1294</v>
      </c>
      <c r="I1443" s="327" t="s">
        <v>31</v>
      </c>
      <c r="J1443" s="354" t="s">
        <v>1156</v>
      </c>
      <c r="K1443" s="325" t="str">
        <f t="shared" si="10"/>
        <v/>
      </c>
      <c r="L1443" s="253" t="s">
        <v>1307</v>
      </c>
    </row>
    <row r="1444" spans="1:12" s="325" customFormat="1" hidden="1" x14ac:dyDescent="0.2">
      <c r="A1444" s="325">
        <v>1401</v>
      </c>
      <c r="B1444" s="325">
        <v>10</v>
      </c>
      <c r="C1444" s="325" t="s">
        <v>1248</v>
      </c>
      <c r="E1444" s="351">
        <f>'9'!I56</f>
        <v>0</v>
      </c>
      <c r="F1444" s="266" t="s">
        <v>1247</v>
      </c>
      <c r="G1444" s="353" t="s">
        <v>1294</v>
      </c>
      <c r="I1444" s="327" t="s">
        <v>31</v>
      </c>
      <c r="J1444" s="354" t="s">
        <v>1156</v>
      </c>
      <c r="K1444" s="325" t="str">
        <f t="shared" si="10"/>
        <v/>
      </c>
      <c r="L1444" s="253" t="s">
        <v>1307</v>
      </c>
    </row>
    <row r="1445" spans="1:12" s="325" customFormat="1" hidden="1" x14ac:dyDescent="0.2">
      <c r="A1445" s="325">
        <v>1402</v>
      </c>
      <c r="B1445" s="325">
        <v>10</v>
      </c>
      <c r="C1445" s="325" t="s">
        <v>317</v>
      </c>
      <c r="E1445" s="351">
        <f>'9'!I59</f>
        <v>0</v>
      </c>
      <c r="F1445" s="266" t="s">
        <v>1284</v>
      </c>
      <c r="G1445" s="353" t="s">
        <v>1294</v>
      </c>
      <c r="I1445" s="327" t="s">
        <v>31</v>
      </c>
      <c r="J1445" s="354" t="s">
        <v>1156</v>
      </c>
      <c r="K1445" s="325" t="str">
        <f t="shared" si="10"/>
        <v/>
      </c>
      <c r="L1445" s="253" t="s">
        <v>1307</v>
      </c>
    </row>
    <row r="1446" spans="1:12" s="325" customFormat="1" hidden="1" x14ac:dyDescent="0.2">
      <c r="A1446" s="325">
        <v>1403</v>
      </c>
      <c r="B1446" s="325">
        <v>10</v>
      </c>
      <c r="C1446" s="325" t="s">
        <v>317</v>
      </c>
      <c r="E1446" s="351">
        <f>'9'!I60</f>
        <v>0</v>
      </c>
      <c r="F1446" s="266" t="s">
        <v>1096</v>
      </c>
      <c r="G1446" s="353" t="s">
        <v>1294</v>
      </c>
      <c r="I1446" s="327" t="s">
        <v>31</v>
      </c>
      <c r="J1446" s="354" t="s">
        <v>1156</v>
      </c>
      <c r="K1446" s="325" t="str">
        <f t="shared" si="10"/>
        <v/>
      </c>
      <c r="L1446" s="253" t="s">
        <v>1307</v>
      </c>
    </row>
    <row r="1447" spans="1:12" s="325" customFormat="1" hidden="1" x14ac:dyDescent="0.2">
      <c r="A1447" s="325">
        <v>1404</v>
      </c>
      <c r="B1447" s="325">
        <v>10</v>
      </c>
      <c r="C1447" s="325" t="s">
        <v>317</v>
      </c>
      <c r="E1447" s="351">
        <f>'9'!I61</f>
        <v>0</v>
      </c>
      <c r="F1447" s="266" t="s">
        <v>1249</v>
      </c>
      <c r="G1447" s="353" t="s">
        <v>1294</v>
      </c>
      <c r="I1447" s="327" t="s">
        <v>31</v>
      </c>
      <c r="J1447" s="354" t="s">
        <v>1156</v>
      </c>
      <c r="K1447" s="325" t="str">
        <f t="shared" si="10"/>
        <v/>
      </c>
      <c r="L1447" s="253" t="s">
        <v>1307</v>
      </c>
    </row>
    <row r="1448" spans="1:12" s="325" customFormat="1" hidden="1" x14ac:dyDescent="0.2">
      <c r="A1448" s="325">
        <v>1405</v>
      </c>
      <c r="B1448" s="325">
        <v>10</v>
      </c>
      <c r="C1448" s="325" t="s">
        <v>317</v>
      </c>
      <c r="E1448" s="351">
        <f>'9'!I62</f>
        <v>0</v>
      </c>
      <c r="F1448" s="266" t="s">
        <v>1250</v>
      </c>
      <c r="G1448" s="353" t="s">
        <v>1294</v>
      </c>
      <c r="I1448" s="327" t="s">
        <v>31</v>
      </c>
      <c r="J1448" s="354" t="s">
        <v>1156</v>
      </c>
      <c r="K1448" s="325" t="str">
        <f t="shared" si="10"/>
        <v/>
      </c>
      <c r="L1448" s="253" t="s">
        <v>1307</v>
      </c>
    </row>
    <row r="1449" spans="1:12" s="325" customFormat="1" hidden="1" x14ac:dyDescent="0.2">
      <c r="A1449" s="325">
        <v>1406</v>
      </c>
      <c r="B1449" s="325">
        <v>10</v>
      </c>
      <c r="C1449" s="325" t="s">
        <v>317</v>
      </c>
      <c r="E1449" s="351">
        <f>'9'!I63</f>
        <v>0</v>
      </c>
      <c r="F1449" s="266" t="s">
        <v>1251</v>
      </c>
      <c r="G1449" s="353" t="s">
        <v>1294</v>
      </c>
      <c r="I1449" s="327" t="s">
        <v>31</v>
      </c>
      <c r="J1449" s="354" t="s">
        <v>1156</v>
      </c>
      <c r="K1449" s="325" t="str">
        <f t="shared" si="10"/>
        <v/>
      </c>
      <c r="L1449" s="253" t="s">
        <v>1307</v>
      </c>
    </row>
    <row r="1450" spans="1:12" s="325" customFormat="1" hidden="1" x14ac:dyDescent="0.2">
      <c r="A1450" s="325">
        <v>1407</v>
      </c>
      <c r="B1450" s="325">
        <v>10</v>
      </c>
      <c r="C1450" s="325" t="s">
        <v>317</v>
      </c>
      <c r="E1450" s="351">
        <f>'9'!I64</f>
        <v>0</v>
      </c>
      <c r="F1450" s="266" t="s">
        <v>1252</v>
      </c>
      <c r="G1450" s="353" t="s">
        <v>1294</v>
      </c>
      <c r="I1450" s="327" t="s">
        <v>31</v>
      </c>
      <c r="J1450" s="354" t="s">
        <v>1156</v>
      </c>
      <c r="K1450" s="325" t="str">
        <f t="shared" si="10"/>
        <v/>
      </c>
      <c r="L1450" s="253" t="s">
        <v>1307</v>
      </c>
    </row>
    <row r="1451" spans="1:12" s="325" customFormat="1" hidden="1" x14ac:dyDescent="0.2">
      <c r="A1451" s="325">
        <v>1408</v>
      </c>
      <c r="B1451" s="325">
        <v>10</v>
      </c>
      <c r="C1451" s="325" t="s">
        <v>317</v>
      </c>
      <c r="E1451" s="351">
        <f>'9'!I65</f>
        <v>0</v>
      </c>
      <c r="F1451" s="266" t="s">
        <v>1253</v>
      </c>
      <c r="G1451" s="353" t="s">
        <v>1294</v>
      </c>
      <c r="I1451" s="327" t="s">
        <v>31</v>
      </c>
      <c r="J1451" s="354" t="s">
        <v>1156</v>
      </c>
      <c r="K1451" s="325" t="str">
        <f t="shared" si="10"/>
        <v/>
      </c>
      <c r="L1451" s="253" t="s">
        <v>1307</v>
      </c>
    </row>
    <row r="1452" spans="1:12" s="325" customFormat="1" hidden="1" x14ac:dyDescent="0.2">
      <c r="A1452" s="325">
        <v>1409</v>
      </c>
      <c r="B1452" s="325">
        <v>10</v>
      </c>
      <c r="C1452" s="325" t="s">
        <v>317</v>
      </c>
      <c r="E1452" s="351">
        <f>'9'!I66</f>
        <v>0</v>
      </c>
      <c r="F1452" s="266" t="s">
        <v>1254</v>
      </c>
      <c r="G1452" s="353" t="s">
        <v>1294</v>
      </c>
      <c r="I1452" s="327" t="s">
        <v>31</v>
      </c>
      <c r="J1452" s="354" t="s">
        <v>1156</v>
      </c>
      <c r="K1452" s="325" t="str">
        <f t="shared" si="10"/>
        <v/>
      </c>
      <c r="L1452" s="253" t="s">
        <v>1307</v>
      </c>
    </row>
    <row r="1453" spans="1:12" s="325" customFormat="1" hidden="1" x14ac:dyDescent="0.2">
      <c r="A1453" s="325">
        <v>1410</v>
      </c>
      <c r="B1453" s="325">
        <v>10</v>
      </c>
      <c r="C1453" s="325" t="s">
        <v>317</v>
      </c>
      <c r="E1453" s="351">
        <f>'9'!I67</f>
        <v>0</v>
      </c>
      <c r="F1453" s="266" t="s">
        <v>1255</v>
      </c>
      <c r="G1453" s="353" t="s">
        <v>1294</v>
      </c>
      <c r="I1453" s="327" t="s">
        <v>31</v>
      </c>
      <c r="J1453" s="354" t="s">
        <v>1156</v>
      </c>
      <c r="K1453" s="325" t="str">
        <f t="shared" si="10"/>
        <v/>
      </c>
      <c r="L1453" s="253" t="s">
        <v>1307</v>
      </c>
    </row>
    <row r="1454" spans="1:12" s="325" customFormat="1" hidden="1" x14ac:dyDescent="0.2">
      <c r="A1454" s="325">
        <v>1411</v>
      </c>
      <c r="B1454" s="325">
        <v>10</v>
      </c>
      <c r="C1454" s="325" t="s">
        <v>317</v>
      </c>
      <c r="E1454" s="351">
        <f>'9'!I68</f>
        <v>0</v>
      </c>
      <c r="F1454" s="266" t="s">
        <v>699</v>
      </c>
      <c r="G1454" s="353" t="s">
        <v>1294</v>
      </c>
      <c r="I1454" s="327" t="s">
        <v>31</v>
      </c>
      <c r="J1454" s="354" t="s">
        <v>1156</v>
      </c>
      <c r="K1454" s="325" t="str">
        <f t="shared" si="10"/>
        <v/>
      </c>
      <c r="L1454" s="253" t="s">
        <v>1307</v>
      </c>
    </row>
    <row r="1455" spans="1:12" s="325" customFormat="1" hidden="1" x14ac:dyDescent="0.2">
      <c r="A1455" s="325">
        <v>1412</v>
      </c>
      <c r="B1455" s="325">
        <v>10</v>
      </c>
      <c r="C1455" s="325" t="s">
        <v>317</v>
      </c>
      <c r="E1455" s="351">
        <f>'9'!I69</f>
        <v>0</v>
      </c>
      <c r="F1455" s="266" t="s">
        <v>1256</v>
      </c>
      <c r="G1455" s="353" t="s">
        <v>1294</v>
      </c>
      <c r="I1455" s="327" t="s">
        <v>31</v>
      </c>
      <c r="J1455" s="354" t="s">
        <v>1156</v>
      </c>
      <c r="K1455" s="325" t="str">
        <f t="shared" si="10"/>
        <v/>
      </c>
      <c r="L1455" s="253" t="s">
        <v>1307</v>
      </c>
    </row>
    <row r="1456" spans="1:12" s="325" customFormat="1" hidden="1" x14ac:dyDescent="0.2">
      <c r="A1456" s="325">
        <v>1413</v>
      </c>
      <c r="B1456" s="325">
        <v>10</v>
      </c>
      <c r="C1456" s="325" t="s">
        <v>317</v>
      </c>
      <c r="E1456" s="351">
        <f>'9'!I70</f>
        <v>0</v>
      </c>
      <c r="F1456" s="182" t="s">
        <v>92</v>
      </c>
      <c r="G1456" s="353" t="s">
        <v>1294</v>
      </c>
      <c r="I1456" s="327" t="s">
        <v>31</v>
      </c>
      <c r="J1456" s="354" t="s">
        <v>1156</v>
      </c>
      <c r="K1456" s="325" t="str">
        <f t="shared" si="10"/>
        <v/>
      </c>
      <c r="L1456" s="253" t="s">
        <v>1307</v>
      </c>
    </row>
    <row r="1457" spans="1:12" s="325" customFormat="1" hidden="1" x14ac:dyDescent="0.2">
      <c r="A1457" s="325">
        <v>1414</v>
      </c>
      <c r="B1457" s="325">
        <v>10</v>
      </c>
      <c r="C1457" s="325" t="s">
        <v>343</v>
      </c>
      <c r="E1457" s="351">
        <f>'9'!I73</f>
        <v>0</v>
      </c>
      <c r="F1457" s="266" t="s">
        <v>1257</v>
      </c>
      <c r="G1457" s="353" t="s">
        <v>1294</v>
      </c>
      <c r="I1457" s="327" t="s">
        <v>31</v>
      </c>
      <c r="J1457" s="354" t="s">
        <v>1156</v>
      </c>
      <c r="K1457" s="325" t="str">
        <f t="shared" si="10"/>
        <v/>
      </c>
      <c r="L1457" s="253" t="s">
        <v>1307</v>
      </c>
    </row>
    <row r="1458" spans="1:12" hidden="1" x14ac:dyDescent="0.2">
      <c r="A1458" s="325">
        <v>1415</v>
      </c>
      <c r="B1458">
        <v>10</v>
      </c>
      <c r="C1458" s="325" t="s">
        <v>343</v>
      </c>
      <c r="E1458" s="351">
        <f>'9'!I74</f>
        <v>0</v>
      </c>
      <c r="F1458" s="266" t="s">
        <v>1290</v>
      </c>
      <c r="G1458" s="353" t="s">
        <v>1294</v>
      </c>
      <c r="I1458" s="327" t="s">
        <v>31</v>
      </c>
      <c r="J1458" s="354" t="s">
        <v>1156</v>
      </c>
      <c r="K1458" s="325" t="str">
        <f t="shared" si="10"/>
        <v/>
      </c>
      <c r="L1458" s="253" t="s">
        <v>1307</v>
      </c>
    </row>
    <row r="1459" spans="1:12" hidden="1" x14ac:dyDescent="0.2">
      <c r="A1459" s="325">
        <v>1416</v>
      </c>
      <c r="B1459">
        <v>10</v>
      </c>
      <c r="C1459" s="325" t="s">
        <v>343</v>
      </c>
      <c r="E1459" s="351">
        <f>'9'!I75</f>
        <v>0</v>
      </c>
      <c r="F1459" s="266" t="s">
        <v>973</v>
      </c>
      <c r="G1459" s="353" t="s">
        <v>1294</v>
      </c>
      <c r="I1459" s="327" t="s">
        <v>31</v>
      </c>
      <c r="J1459" s="354" t="s">
        <v>1156</v>
      </c>
      <c r="K1459" s="325" t="str">
        <f t="shared" si="10"/>
        <v/>
      </c>
      <c r="L1459" s="253" t="s">
        <v>1307</v>
      </c>
    </row>
    <row r="1460" spans="1:12" hidden="1" x14ac:dyDescent="0.2">
      <c r="A1460" s="325">
        <v>1417</v>
      </c>
      <c r="B1460">
        <v>10</v>
      </c>
      <c r="C1460" s="325" t="s">
        <v>343</v>
      </c>
      <c r="E1460" s="351">
        <f>'9'!I76</f>
        <v>0</v>
      </c>
      <c r="F1460" s="266" t="s">
        <v>1258</v>
      </c>
      <c r="G1460" s="353" t="s">
        <v>1294</v>
      </c>
      <c r="I1460" s="327" t="s">
        <v>31</v>
      </c>
      <c r="J1460" s="354" t="s">
        <v>1156</v>
      </c>
      <c r="K1460" s="325" t="str">
        <f t="shared" si="10"/>
        <v/>
      </c>
      <c r="L1460" s="253" t="s">
        <v>1307</v>
      </c>
    </row>
    <row r="1461" spans="1:12" hidden="1" x14ac:dyDescent="0.2">
      <c r="A1461" s="325">
        <v>1418</v>
      </c>
      <c r="B1461">
        <v>10</v>
      </c>
      <c r="C1461" s="325" t="s">
        <v>343</v>
      </c>
      <c r="E1461" s="351">
        <f>'9'!I77</f>
        <v>0</v>
      </c>
      <c r="F1461" s="266" t="s">
        <v>1259</v>
      </c>
      <c r="G1461" s="353" t="s">
        <v>1294</v>
      </c>
      <c r="I1461" s="327" t="s">
        <v>31</v>
      </c>
      <c r="J1461" s="354" t="s">
        <v>1156</v>
      </c>
      <c r="K1461" s="325" t="str">
        <f t="shared" si="10"/>
        <v/>
      </c>
      <c r="L1461" s="253" t="s">
        <v>1307</v>
      </c>
    </row>
    <row r="1462" spans="1:12" hidden="1" x14ac:dyDescent="0.2">
      <c r="A1462" s="325">
        <v>1419</v>
      </c>
      <c r="B1462">
        <v>10</v>
      </c>
      <c r="C1462" s="325" t="s">
        <v>343</v>
      </c>
      <c r="E1462" s="351">
        <f>'9'!I78</f>
        <v>0</v>
      </c>
      <c r="F1462" s="266" t="s">
        <v>1260</v>
      </c>
      <c r="G1462" s="353" t="s">
        <v>1294</v>
      </c>
      <c r="I1462" s="327" t="s">
        <v>31</v>
      </c>
      <c r="J1462" s="354" t="s">
        <v>1156</v>
      </c>
      <c r="K1462" s="325" t="str">
        <f t="shared" si="10"/>
        <v/>
      </c>
      <c r="L1462" s="253" t="s">
        <v>1307</v>
      </c>
    </row>
    <row r="1463" spans="1:12" hidden="1" x14ac:dyDescent="0.2">
      <c r="A1463" s="325">
        <v>1420</v>
      </c>
      <c r="B1463">
        <v>10</v>
      </c>
      <c r="C1463" s="325" t="s">
        <v>343</v>
      </c>
      <c r="E1463" s="351">
        <f>'9'!I79</f>
        <v>0</v>
      </c>
      <c r="F1463" s="240" t="s">
        <v>1261</v>
      </c>
      <c r="G1463" s="353" t="s">
        <v>1294</v>
      </c>
      <c r="I1463" s="327" t="s">
        <v>31</v>
      </c>
      <c r="J1463" s="354" t="s">
        <v>1156</v>
      </c>
      <c r="K1463" s="325" t="str">
        <f t="shared" si="10"/>
        <v/>
      </c>
      <c r="L1463" s="253" t="s">
        <v>1307</v>
      </c>
    </row>
    <row r="1464" spans="1:12" hidden="1" x14ac:dyDescent="0.2">
      <c r="A1464" s="325">
        <v>1421</v>
      </c>
      <c r="B1464">
        <v>10</v>
      </c>
      <c r="C1464" s="325" t="s">
        <v>343</v>
      </c>
      <c r="E1464" s="351">
        <f>'9'!I80</f>
        <v>0</v>
      </c>
      <c r="F1464" s="240" t="s">
        <v>1262</v>
      </c>
      <c r="G1464" s="353" t="s">
        <v>1294</v>
      </c>
      <c r="I1464" s="327" t="s">
        <v>31</v>
      </c>
      <c r="J1464" s="354" t="s">
        <v>1156</v>
      </c>
      <c r="K1464" s="325" t="str">
        <f t="shared" si="10"/>
        <v/>
      </c>
      <c r="L1464" s="253" t="s">
        <v>1307</v>
      </c>
    </row>
    <row r="1465" spans="1:12" hidden="1" x14ac:dyDescent="0.2">
      <c r="A1465" s="325">
        <v>1422</v>
      </c>
      <c r="B1465">
        <v>10</v>
      </c>
      <c r="C1465" s="325" t="s">
        <v>343</v>
      </c>
      <c r="E1465" s="351">
        <f>'9'!I81</f>
        <v>0</v>
      </c>
      <c r="F1465" s="240" t="s">
        <v>1263</v>
      </c>
      <c r="G1465" s="353" t="s">
        <v>1294</v>
      </c>
      <c r="I1465" s="327" t="s">
        <v>31</v>
      </c>
      <c r="J1465" s="354" t="s">
        <v>1156</v>
      </c>
      <c r="K1465" s="325" t="str">
        <f t="shared" si="10"/>
        <v/>
      </c>
      <c r="L1465" s="253" t="s">
        <v>1307</v>
      </c>
    </row>
    <row r="1466" spans="1:12" hidden="1" x14ac:dyDescent="0.2">
      <c r="A1466" s="325">
        <v>1423</v>
      </c>
      <c r="B1466">
        <v>10</v>
      </c>
      <c r="C1466" s="325" t="s">
        <v>343</v>
      </c>
      <c r="E1466" s="351">
        <f>'9'!I82</f>
        <v>0</v>
      </c>
      <c r="F1466" s="240" t="s">
        <v>1264</v>
      </c>
      <c r="G1466" s="353" t="s">
        <v>1294</v>
      </c>
      <c r="I1466" s="327" t="s">
        <v>31</v>
      </c>
      <c r="J1466" s="354" t="s">
        <v>1156</v>
      </c>
      <c r="K1466" s="325" t="str">
        <f t="shared" si="10"/>
        <v/>
      </c>
      <c r="L1466" s="253" t="s">
        <v>1307</v>
      </c>
    </row>
    <row r="1467" spans="1:12" hidden="1" x14ac:dyDescent="0.2">
      <c r="A1467" s="325">
        <v>1424</v>
      </c>
      <c r="B1467">
        <v>10</v>
      </c>
      <c r="C1467" s="325" t="s">
        <v>343</v>
      </c>
      <c r="E1467" s="351">
        <f>'9'!I83</f>
        <v>0</v>
      </c>
      <c r="F1467" s="182" t="s">
        <v>92</v>
      </c>
      <c r="G1467" s="353" t="s">
        <v>1294</v>
      </c>
      <c r="I1467" s="327" t="s">
        <v>31</v>
      </c>
      <c r="J1467" s="354" t="s">
        <v>1156</v>
      </c>
      <c r="K1467" s="325" t="str">
        <f t="shared" si="10"/>
        <v/>
      </c>
      <c r="L1467" s="253" t="s">
        <v>1307</v>
      </c>
    </row>
    <row r="1468" spans="1:12" hidden="1" x14ac:dyDescent="0.2">
      <c r="A1468" s="325">
        <v>1425</v>
      </c>
      <c r="B1468">
        <v>10</v>
      </c>
      <c r="C1468" t="s">
        <v>345</v>
      </c>
      <c r="E1468" s="351">
        <f>'9'!I86</f>
        <v>0</v>
      </c>
      <c r="F1468" s="266" t="s">
        <v>1265</v>
      </c>
      <c r="G1468" s="353" t="s">
        <v>1294</v>
      </c>
      <c r="I1468" s="327" t="s">
        <v>31</v>
      </c>
      <c r="J1468" s="354" t="s">
        <v>1156</v>
      </c>
      <c r="K1468" s="325" t="str">
        <f t="shared" si="10"/>
        <v/>
      </c>
      <c r="L1468" s="253" t="s">
        <v>1307</v>
      </c>
    </row>
    <row r="1469" spans="1:12" hidden="1" x14ac:dyDescent="0.2">
      <c r="A1469" s="325">
        <v>1426</v>
      </c>
      <c r="B1469">
        <v>10</v>
      </c>
      <c r="C1469" s="325" t="s">
        <v>345</v>
      </c>
      <c r="E1469" s="351">
        <f>'9'!I87</f>
        <v>0</v>
      </c>
      <c r="F1469" s="266" t="s">
        <v>1105</v>
      </c>
      <c r="G1469" s="353" t="s">
        <v>1294</v>
      </c>
      <c r="I1469" s="327" t="s">
        <v>31</v>
      </c>
      <c r="J1469" s="354" t="s">
        <v>1156</v>
      </c>
      <c r="K1469" s="325" t="str">
        <f t="shared" si="10"/>
        <v/>
      </c>
      <c r="L1469" s="253" t="s">
        <v>1307</v>
      </c>
    </row>
    <row r="1470" spans="1:12" hidden="1" x14ac:dyDescent="0.2">
      <c r="A1470" s="325">
        <v>1427</v>
      </c>
      <c r="B1470">
        <v>10</v>
      </c>
      <c r="C1470" s="325" t="s">
        <v>345</v>
      </c>
      <c r="E1470" s="351">
        <f>'9'!I88</f>
        <v>0</v>
      </c>
      <c r="F1470" s="266" t="s">
        <v>1266</v>
      </c>
      <c r="G1470" s="353" t="s">
        <v>1294</v>
      </c>
      <c r="I1470" s="327" t="s">
        <v>31</v>
      </c>
      <c r="J1470" s="354" t="s">
        <v>1156</v>
      </c>
      <c r="K1470" s="325" t="str">
        <f t="shared" si="10"/>
        <v/>
      </c>
      <c r="L1470" s="253" t="s">
        <v>1307</v>
      </c>
    </row>
    <row r="1471" spans="1:12" hidden="1" x14ac:dyDescent="0.2">
      <c r="A1471" s="325">
        <v>1428</v>
      </c>
      <c r="B1471">
        <v>10</v>
      </c>
      <c r="C1471" s="325" t="s">
        <v>345</v>
      </c>
      <c r="E1471" s="351">
        <f>'9'!I89</f>
        <v>0</v>
      </c>
      <c r="F1471" s="266" t="s">
        <v>1267</v>
      </c>
      <c r="G1471" s="353" t="s">
        <v>1294</v>
      </c>
      <c r="I1471" s="327" t="s">
        <v>31</v>
      </c>
      <c r="J1471" s="354" t="s">
        <v>1156</v>
      </c>
      <c r="K1471" s="325" t="str">
        <f t="shared" ref="K1471:K1478" si="11">IF(E1471=0,"",E1471)</f>
        <v/>
      </c>
      <c r="L1471" s="253" t="s">
        <v>1307</v>
      </c>
    </row>
    <row r="1472" spans="1:12" hidden="1" x14ac:dyDescent="0.2">
      <c r="A1472" s="325">
        <v>1429</v>
      </c>
      <c r="B1472">
        <v>10</v>
      </c>
      <c r="C1472" s="325" t="s">
        <v>345</v>
      </c>
      <c r="E1472" s="351">
        <f>'9'!I90</f>
        <v>0</v>
      </c>
      <c r="F1472" s="182" t="s">
        <v>92</v>
      </c>
      <c r="G1472" s="353" t="s">
        <v>1294</v>
      </c>
      <c r="I1472" s="327" t="s">
        <v>31</v>
      </c>
      <c r="J1472" s="354" t="s">
        <v>1156</v>
      </c>
      <c r="K1472" s="325" t="str">
        <f t="shared" si="11"/>
        <v/>
      </c>
      <c r="L1472" s="253" t="s">
        <v>1307</v>
      </c>
    </row>
    <row r="1473" spans="1:12" hidden="1" x14ac:dyDescent="0.2">
      <c r="A1473" s="325">
        <v>1430</v>
      </c>
      <c r="B1473">
        <v>10</v>
      </c>
      <c r="C1473" t="s">
        <v>1270</v>
      </c>
      <c r="E1473" s="351">
        <f>'9'!I93</f>
        <v>0</v>
      </c>
      <c r="F1473" s="312" t="s">
        <v>1268</v>
      </c>
      <c r="G1473" s="353" t="s">
        <v>1294</v>
      </c>
      <c r="I1473" s="327" t="s">
        <v>31</v>
      </c>
      <c r="J1473" s="354" t="s">
        <v>1156</v>
      </c>
      <c r="K1473" s="325" t="str">
        <f t="shared" si="11"/>
        <v/>
      </c>
      <c r="L1473" s="253" t="s">
        <v>1307</v>
      </c>
    </row>
    <row r="1474" spans="1:12" hidden="1" x14ac:dyDescent="0.2">
      <c r="A1474" s="325">
        <v>1431</v>
      </c>
      <c r="B1474">
        <v>10</v>
      </c>
      <c r="C1474" s="325" t="s">
        <v>1270</v>
      </c>
      <c r="E1474" s="351">
        <f>'9'!I94</f>
        <v>0</v>
      </c>
      <c r="F1474" s="271" t="s">
        <v>1106</v>
      </c>
      <c r="G1474" s="353" t="s">
        <v>1294</v>
      </c>
      <c r="I1474" s="327" t="s">
        <v>31</v>
      </c>
      <c r="J1474" s="354" t="s">
        <v>1156</v>
      </c>
      <c r="K1474" s="325" t="str">
        <f t="shared" si="11"/>
        <v/>
      </c>
      <c r="L1474" s="253" t="s">
        <v>1307</v>
      </c>
    </row>
    <row r="1475" spans="1:12" hidden="1" x14ac:dyDescent="0.2">
      <c r="A1475" s="325">
        <v>1432</v>
      </c>
      <c r="B1475">
        <v>10</v>
      </c>
      <c r="C1475" s="325" t="s">
        <v>1270</v>
      </c>
      <c r="E1475" s="351">
        <f>'9'!I95</f>
        <v>0</v>
      </c>
      <c r="F1475" s="266" t="s">
        <v>1269</v>
      </c>
      <c r="G1475" s="353" t="s">
        <v>1294</v>
      </c>
      <c r="I1475" s="327" t="s">
        <v>31</v>
      </c>
      <c r="J1475" s="354" t="s">
        <v>1156</v>
      </c>
      <c r="K1475" s="325" t="str">
        <f t="shared" si="11"/>
        <v/>
      </c>
      <c r="L1475" s="253" t="s">
        <v>1307</v>
      </c>
    </row>
    <row r="1476" spans="1:12" hidden="1" x14ac:dyDescent="0.2">
      <c r="A1476" s="325">
        <v>1433</v>
      </c>
      <c r="B1476">
        <v>10</v>
      </c>
      <c r="C1476" s="325" t="s">
        <v>1270</v>
      </c>
      <c r="E1476" s="351">
        <f>'9'!I96</f>
        <v>0</v>
      </c>
      <c r="F1476" s="182" t="s">
        <v>92</v>
      </c>
      <c r="G1476" s="353" t="s">
        <v>1294</v>
      </c>
      <c r="I1476" s="327" t="s">
        <v>31</v>
      </c>
      <c r="J1476" s="354" t="s">
        <v>1156</v>
      </c>
      <c r="K1476" s="325" t="str">
        <f t="shared" si="11"/>
        <v/>
      </c>
      <c r="L1476" s="253" t="s">
        <v>1307</v>
      </c>
    </row>
    <row r="1477" spans="1:12" hidden="1" x14ac:dyDescent="0.2">
      <c r="A1477" s="325">
        <v>1435</v>
      </c>
      <c r="B1477">
        <v>10</v>
      </c>
      <c r="C1477" t="s">
        <v>1271</v>
      </c>
      <c r="E1477" s="351">
        <f>'9'!I99</f>
        <v>0</v>
      </c>
      <c r="F1477" s="271" t="s">
        <v>1107</v>
      </c>
      <c r="G1477" s="353" t="s">
        <v>1294</v>
      </c>
      <c r="I1477" s="327" t="s">
        <v>31</v>
      </c>
      <c r="J1477" s="354" t="s">
        <v>1156</v>
      </c>
      <c r="K1477" s="325" t="str">
        <f t="shared" si="11"/>
        <v/>
      </c>
      <c r="L1477" s="253" t="s">
        <v>1307</v>
      </c>
    </row>
    <row r="1478" spans="1:12" hidden="1" x14ac:dyDescent="0.2">
      <c r="A1478" s="325">
        <v>1437</v>
      </c>
      <c r="B1478">
        <v>10</v>
      </c>
      <c r="C1478" t="s">
        <v>1271</v>
      </c>
      <c r="E1478" s="351">
        <f>'9'!I100</f>
        <v>0</v>
      </c>
      <c r="F1478" s="182" t="s">
        <v>92</v>
      </c>
      <c r="G1478" s="353" t="s">
        <v>1294</v>
      </c>
      <c r="I1478" s="327" t="s">
        <v>31</v>
      </c>
      <c r="J1478" s="354" t="s">
        <v>1156</v>
      </c>
      <c r="K1478" s="325" t="str">
        <f t="shared" si="11"/>
        <v/>
      </c>
      <c r="L1478" s="253" t="s">
        <v>1307</v>
      </c>
    </row>
    <row r="1479" spans="1:12" hidden="1" x14ac:dyDescent="0.2">
      <c r="A1479" s="325">
        <v>1438</v>
      </c>
      <c r="B1479">
        <v>10</v>
      </c>
      <c r="C1479" t="s">
        <v>748</v>
      </c>
      <c r="F1479" s="265" t="s">
        <v>987</v>
      </c>
      <c r="H1479" t="s">
        <v>1278</v>
      </c>
      <c r="I1479" s="287" t="s">
        <v>1279</v>
      </c>
    </row>
    <row r="1480" spans="1:12" hidden="1" x14ac:dyDescent="0.2">
      <c r="A1480" s="325">
        <v>1439</v>
      </c>
      <c r="B1480" t="s">
        <v>988</v>
      </c>
      <c r="C1480" t="s">
        <v>757</v>
      </c>
      <c r="F1480" s="265" t="s">
        <v>996</v>
      </c>
      <c r="I1480" s="256" t="s">
        <v>1142</v>
      </c>
    </row>
    <row r="1481" spans="1:12" hidden="1" x14ac:dyDescent="0.2">
      <c r="A1481" s="325">
        <v>1440</v>
      </c>
      <c r="B1481" t="s">
        <v>989</v>
      </c>
      <c r="C1481" t="s">
        <v>757</v>
      </c>
      <c r="F1481" s="265" t="s">
        <v>996</v>
      </c>
      <c r="I1481" s="256" t="s">
        <v>1142</v>
      </c>
    </row>
    <row r="1482" spans="1:12" hidden="1" x14ac:dyDescent="0.2">
      <c r="A1482" s="325">
        <v>1441</v>
      </c>
      <c r="B1482">
        <v>11</v>
      </c>
      <c r="C1482" t="s">
        <v>990</v>
      </c>
      <c r="F1482" s="265" t="s">
        <v>1108</v>
      </c>
      <c r="I1482" s="256" t="s">
        <v>1142</v>
      </c>
    </row>
    <row r="1483" spans="1:12" hidden="1" x14ac:dyDescent="0.2">
      <c r="A1483" s="325">
        <v>1442</v>
      </c>
      <c r="B1483">
        <v>11</v>
      </c>
      <c r="C1483" t="s">
        <v>990</v>
      </c>
      <c r="F1483" s="265" t="s">
        <v>1109</v>
      </c>
      <c r="I1483" s="256" t="s">
        <v>1142</v>
      </c>
    </row>
    <row r="1484" spans="1:12" hidden="1" x14ac:dyDescent="0.2">
      <c r="A1484" s="325">
        <v>1443</v>
      </c>
      <c r="B1484">
        <v>11</v>
      </c>
      <c r="C1484" t="s">
        <v>990</v>
      </c>
      <c r="F1484" s="265" t="s">
        <v>1110</v>
      </c>
      <c r="I1484" s="256" t="s">
        <v>1142</v>
      </c>
    </row>
    <row r="1485" spans="1:12" hidden="1" x14ac:dyDescent="0.2">
      <c r="A1485" s="325">
        <v>1444</v>
      </c>
      <c r="B1485">
        <v>11</v>
      </c>
      <c r="C1485" t="s">
        <v>990</v>
      </c>
      <c r="F1485" s="265" t="s">
        <v>1111</v>
      </c>
      <c r="I1485" s="256" t="s">
        <v>1142</v>
      </c>
    </row>
    <row r="1486" spans="1:12" hidden="1" x14ac:dyDescent="0.2">
      <c r="A1486" s="325">
        <v>1445</v>
      </c>
      <c r="B1486">
        <v>11</v>
      </c>
      <c r="C1486" t="s">
        <v>990</v>
      </c>
      <c r="F1486" s="265" t="s">
        <v>1010</v>
      </c>
      <c r="I1486" s="256" t="s">
        <v>1142</v>
      </c>
    </row>
    <row r="1487" spans="1:12" hidden="1" x14ac:dyDescent="0.2">
      <c r="A1487" s="325">
        <v>1446</v>
      </c>
      <c r="B1487">
        <v>11</v>
      </c>
      <c r="C1487" t="s">
        <v>990</v>
      </c>
      <c r="F1487" s="265" t="s">
        <v>1112</v>
      </c>
      <c r="I1487" s="287" t="s">
        <v>1142</v>
      </c>
    </row>
    <row r="1488" spans="1:12" hidden="1" x14ac:dyDescent="0.2">
      <c r="A1488" s="325">
        <v>1447</v>
      </c>
      <c r="B1488">
        <v>11</v>
      </c>
      <c r="C1488" t="s">
        <v>990</v>
      </c>
      <c r="F1488" s="265" t="s">
        <v>1112</v>
      </c>
      <c r="I1488" s="287" t="s">
        <v>1142</v>
      </c>
    </row>
    <row r="1489" spans="1:9" hidden="1" x14ac:dyDescent="0.2">
      <c r="A1489" s="325">
        <v>1448</v>
      </c>
      <c r="B1489">
        <v>11</v>
      </c>
      <c r="C1489" t="s">
        <v>990</v>
      </c>
      <c r="F1489" s="265" t="s">
        <v>1112</v>
      </c>
      <c r="I1489" s="287" t="s">
        <v>1142</v>
      </c>
    </row>
    <row r="1490" spans="1:9" hidden="1" x14ac:dyDescent="0.2">
      <c r="A1490" s="325">
        <v>1449</v>
      </c>
      <c r="B1490">
        <v>11</v>
      </c>
      <c r="C1490" t="s">
        <v>990</v>
      </c>
      <c r="F1490" s="265" t="s">
        <v>1112</v>
      </c>
      <c r="I1490" s="287" t="s">
        <v>1142</v>
      </c>
    </row>
    <row r="1491" spans="1:9" hidden="1" x14ac:dyDescent="0.2">
      <c r="A1491" s="325">
        <v>1450</v>
      </c>
      <c r="B1491">
        <v>11</v>
      </c>
      <c r="C1491" t="s">
        <v>990</v>
      </c>
      <c r="F1491" s="265" t="s">
        <v>1112</v>
      </c>
      <c r="I1491" s="287" t="s">
        <v>1142</v>
      </c>
    </row>
    <row r="1492" spans="1:9" hidden="1" x14ac:dyDescent="0.2">
      <c r="A1492" s="325">
        <v>1451</v>
      </c>
      <c r="B1492">
        <v>11</v>
      </c>
      <c r="C1492" t="s">
        <v>991</v>
      </c>
      <c r="F1492" s="263" t="s">
        <v>364</v>
      </c>
      <c r="G1492" s="263"/>
      <c r="I1492" s="256" t="s">
        <v>1142</v>
      </c>
    </row>
    <row r="1493" spans="1:9" hidden="1" x14ac:dyDescent="0.2">
      <c r="A1493" s="325">
        <v>1452</v>
      </c>
      <c r="B1493">
        <v>11</v>
      </c>
      <c r="C1493" t="s">
        <v>991</v>
      </c>
      <c r="F1493" s="263" t="s">
        <v>478</v>
      </c>
      <c r="G1493" s="263"/>
      <c r="I1493" s="256" t="s">
        <v>1142</v>
      </c>
    </row>
    <row r="1494" spans="1:9" hidden="1" x14ac:dyDescent="0.2">
      <c r="A1494" s="325">
        <v>1453</v>
      </c>
      <c r="B1494">
        <v>11</v>
      </c>
      <c r="C1494" t="s">
        <v>991</v>
      </c>
      <c r="F1494" s="242" t="s">
        <v>652</v>
      </c>
      <c r="G1494" s="316"/>
      <c r="I1494" s="256" t="s">
        <v>1142</v>
      </c>
    </row>
    <row r="1495" spans="1:9" hidden="1" x14ac:dyDescent="0.2">
      <c r="A1495" s="325">
        <v>1454</v>
      </c>
      <c r="B1495">
        <v>11</v>
      </c>
      <c r="C1495" t="s">
        <v>991</v>
      </c>
      <c r="F1495" s="263" t="s">
        <v>367</v>
      </c>
      <c r="G1495" s="263"/>
      <c r="I1495" s="256" t="s">
        <v>1142</v>
      </c>
    </row>
    <row r="1496" spans="1:9" hidden="1" x14ac:dyDescent="0.2">
      <c r="A1496" s="325">
        <v>1455</v>
      </c>
      <c r="B1496">
        <v>11</v>
      </c>
      <c r="C1496" t="s">
        <v>991</v>
      </c>
      <c r="F1496" s="265" t="s">
        <v>368</v>
      </c>
      <c r="I1496" s="256" t="s">
        <v>1142</v>
      </c>
    </row>
    <row r="1497" spans="1:9" hidden="1" x14ac:dyDescent="0.2">
      <c r="A1497" s="325">
        <v>1456</v>
      </c>
      <c r="B1497">
        <v>12</v>
      </c>
      <c r="C1497" t="s">
        <v>377</v>
      </c>
      <c r="F1497" s="263" t="s">
        <v>398</v>
      </c>
      <c r="G1497" s="263"/>
      <c r="I1497" s="256" t="s">
        <v>1142</v>
      </c>
    </row>
    <row r="1498" spans="1:9" hidden="1" x14ac:dyDescent="0.2">
      <c r="A1498" s="325">
        <v>1457</v>
      </c>
      <c r="B1498">
        <v>12</v>
      </c>
      <c r="C1498" t="s">
        <v>377</v>
      </c>
      <c r="F1498" s="263" t="s">
        <v>399</v>
      </c>
      <c r="G1498" s="263"/>
      <c r="I1498" s="256" t="s">
        <v>1142</v>
      </c>
    </row>
    <row r="1499" spans="1:9" hidden="1" x14ac:dyDescent="0.2">
      <c r="A1499" s="325">
        <v>1458</v>
      </c>
      <c r="B1499">
        <v>12</v>
      </c>
      <c r="C1499" t="s">
        <v>377</v>
      </c>
      <c r="F1499" s="263" t="s">
        <v>402</v>
      </c>
      <c r="G1499" s="263"/>
      <c r="I1499" s="256" t="s">
        <v>1142</v>
      </c>
    </row>
    <row r="1500" spans="1:9" hidden="1" x14ac:dyDescent="0.2">
      <c r="A1500" s="325">
        <v>1459</v>
      </c>
      <c r="B1500">
        <v>12</v>
      </c>
      <c r="C1500" t="s">
        <v>377</v>
      </c>
      <c r="F1500" s="263" t="s">
        <v>1113</v>
      </c>
      <c r="G1500" s="263"/>
      <c r="I1500" s="256" t="s">
        <v>1142</v>
      </c>
    </row>
    <row r="1501" spans="1:9" hidden="1" x14ac:dyDescent="0.2">
      <c r="A1501" s="325">
        <v>1460</v>
      </c>
      <c r="B1501">
        <v>12</v>
      </c>
      <c r="C1501" t="s">
        <v>377</v>
      </c>
      <c r="F1501" s="263" t="s">
        <v>1114</v>
      </c>
      <c r="G1501" s="263"/>
      <c r="I1501" s="256" t="s">
        <v>1142</v>
      </c>
    </row>
    <row r="1502" spans="1:9" hidden="1" x14ac:dyDescent="0.2">
      <c r="A1502" s="325">
        <v>1461</v>
      </c>
      <c r="B1502">
        <v>12</v>
      </c>
      <c r="C1502" t="s">
        <v>377</v>
      </c>
      <c r="F1502" s="263" t="s">
        <v>1115</v>
      </c>
      <c r="G1502" s="263"/>
      <c r="I1502" s="256" t="s">
        <v>1142</v>
      </c>
    </row>
    <row r="1503" spans="1:9" hidden="1" x14ac:dyDescent="0.2">
      <c r="A1503" s="325">
        <v>1462</v>
      </c>
      <c r="B1503">
        <v>12</v>
      </c>
      <c r="C1503" t="s">
        <v>377</v>
      </c>
      <c r="F1503" s="263" t="s">
        <v>405</v>
      </c>
      <c r="G1503" s="263"/>
      <c r="I1503" s="256" t="s">
        <v>1142</v>
      </c>
    </row>
    <row r="1504" spans="1:9" hidden="1" x14ac:dyDescent="0.2">
      <c r="A1504" s="325">
        <v>1463</v>
      </c>
      <c r="B1504">
        <v>12</v>
      </c>
      <c r="C1504" t="s">
        <v>377</v>
      </c>
      <c r="F1504" s="263" t="s">
        <v>406</v>
      </c>
      <c r="G1504" s="263"/>
      <c r="H1504" s="253" t="s">
        <v>1155</v>
      </c>
      <c r="I1504" s="287" t="s">
        <v>1296</v>
      </c>
    </row>
    <row r="1505" spans="1:9" hidden="1" x14ac:dyDescent="0.2">
      <c r="A1505" s="325">
        <v>1464</v>
      </c>
      <c r="B1505">
        <v>12</v>
      </c>
      <c r="C1505" t="s">
        <v>377</v>
      </c>
      <c r="F1505" s="263" t="s">
        <v>88</v>
      </c>
      <c r="G1505" s="263"/>
      <c r="H1505" s="253" t="s">
        <v>1155</v>
      </c>
      <c r="I1505" s="287" t="s">
        <v>1296</v>
      </c>
    </row>
    <row r="1506" spans="1:9" hidden="1" x14ac:dyDescent="0.2">
      <c r="A1506" s="325">
        <v>1465</v>
      </c>
      <c r="B1506">
        <v>12</v>
      </c>
      <c r="C1506" t="s">
        <v>377</v>
      </c>
      <c r="F1506" s="263" t="s">
        <v>35</v>
      </c>
      <c r="G1506" s="263"/>
      <c r="H1506" s="253" t="s">
        <v>1155</v>
      </c>
      <c r="I1506" s="287" t="s">
        <v>1296</v>
      </c>
    </row>
    <row r="1507" spans="1:9" hidden="1" x14ac:dyDescent="0.2">
      <c r="A1507" s="325">
        <v>1466</v>
      </c>
      <c r="B1507">
        <v>12</v>
      </c>
      <c r="C1507" t="s">
        <v>377</v>
      </c>
      <c r="F1507" s="263" t="s">
        <v>36</v>
      </c>
      <c r="G1507" s="263"/>
      <c r="H1507" s="253" t="s">
        <v>1155</v>
      </c>
      <c r="I1507" s="287" t="s">
        <v>1296</v>
      </c>
    </row>
    <row r="1508" spans="1:9" hidden="1" x14ac:dyDescent="0.2">
      <c r="A1508" s="325">
        <v>1467</v>
      </c>
      <c r="B1508">
        <v>12</v>
      </c>
      <c r="C1508" t="s">
        <v>377</v>
      </c>
      <c r="F1508" s="263" t="s">
        <v>37</v>
      </c>
      <c r="G1508" s="263"/>
      <c r="H1508" s="253" t="s">
        <v>1155</v>
      </c>
      <c r="I1508" s="287" t="s">
        <v>1296</v>
      </c>
    </row>
    <row r="1509" spans="1:9" hidden="1" x14ac:dyDescent="0.2">
      <c r="A1509" s="325">
        <v>1468</v>
      </c>
      <c r="B1509">
        <v>12</v>
      </c>
      <c r="C1509" t="s">
        <v>377</v>
      </c>
      <c r="F1509" s="263" t="s">
        <v>61</v>
      </c>
      <c r="G1509" s="263"/>
      <c r="H1509" s="253" t="s">
        <v>1155</v>
      </c>
      <c r="I1509" s="287" t="s">
        <v>1296</v>
      </c>
    </row>
    <row r="1510" spans="1:9" hidden="1" x14ac:dyDescent="0.2">
      <c r="A1510" s="325">
        <v>1469</v>
      </c>
      <c r="B1510">
        <v>12</v>
      </c>
      <c r="C1510" t="s">
        <v>377</v>
      </c>
      <c r="F1510" s="263" t="s">
        <v>65</v>
      </c>
      <c r="G1510" s="263"/>
      <c r="H1510" s="253" t="s">
        <v>1155</v>
      </c>
      <c r="I1510" s="287" t="s">
        <v>1296</v>
      </c>
    </row>
    <row r="1511" spans="1:9" hidden="1" x14ac:dyDescent="0.2">
      <c r="A1511" s="325">
        <v>1470</v>
      </c>
      <c r="B1511">
        <v>12</v>
      </c>
      <c r="C1511" t="s">
        <v>377</v>
      </c>
      <c r="F1511" s="263" t="s">
        <v>64</v>
      </c>
      <c r="G1511" s="263"/>
      <c r="H1511" s="253" t="s">
        <v>1155</v>
      </c>
      <c r="I1511" s="287" t="s">
        <v>1296</v>
      </c>
    </row>
    <row r="1512" spans="1:9" hidden="1" x14ac:dyDescent="0.2">
      <c r="A1512" s="325">
        <v>1471</v>
      </c>
      <c r="B1512">
        <v>12</v>
      </c>
      <c r="C1512" t="s">
        <v>377</v>
      </c>
      <c r="F1512" s="263" t="s">
        <v>66</v>
      </c>
      <c r="G1512" s="263"/>
      <c r="H1512" s="253" t="s">
        <v>1155</v>
      </c>
      <c r="I1512" s="287" t="s">
        <v>1296</v>
      </c>
    </row>
    <row r="1513" spans="1:9" hidden="1" x14ac:dyDescent="0.2">
      <c r="A1513" s="325">
        <v>1472</v>
      </c>
      <c r="B1513">
        <v>12</v>
      </c>
      <c r="C1513" t="s">
        <v>377</v>
      </c>
      <c r="F1513" s="263" t="s">
        <v>407</v>
      </c>
      <c r="G1513" s="263"/>
      <c r="I1513" s="256" t="s">
        <v>1142</v>
      </c>
    </row>
    <row r="1514" spans="1:9" hidden="1" x14ac:dyDescent="0.2">
      <c r="A1514" s="325">
        <v>1473</v>
      </c>
      <c r="B1514">
        <v>12</v>
      </c>
      <c r="C1514" t="s">
        <v>992</v>
      </c>
      <c r="F1514" s="263" t="s">
        <v>1116</v>
      </c>
      <c r="G1514" s="263"/>
      <c r="I1514" s="256" t="s">
        <v>1142</v>
      </c>
    </row>
    <row r="1515" spans="1:9" hidden="1" x14ac:dyDescent="0.2">
      <c r="A1515" s="325">
        <v>1474</v>
      </c>
      <c r="B1515">
        <v>12</v>
      </c>
      <c r="C1515" t="s">
        <v>992</v>
      </c>
      <c r="F1515" s="263" t="s">
        <v>1117</v>
      </c>
      <c r="G1515" s="263"/>
      <c r="I1515" s="256" t="s">
        <v>1142</v>
      </c>
    </row>
    <row r="1516" spans="1:9" hidden="1" x14ac:dyDescent="0.2">
      <c r="A1516" s="325">
        <v>1475</v>
      </c>
      <c r="B1516">
        <v>12</v>
      </c>
      <c r="C1516" t="s">
        <v>992</v>
      </c>
      <c r="F1516" s="263" t="s">
        <v>1118</v>
      </c>
      <c r="G1516" s="263"/>
      <c r="I1516" s="256" t="s">
        <v>1142</v>
      </c>
    </row>
    <row r="1517" spans="1:9" hidden="1" x14ac:dyDescent="0.2">
      <c r="A1517" s="325">
        <v>1476</v>
      </c>
      <c r="B1517">
        <v>12</v>
      </c>
      <c r="C1517" t="s">
        <v>992</v>
      </c>
      <c r="F1517" s="263" t="s">
        <v>1119</v>
      </c>
      <c r="G1517" s="263"/>
      <c r="I1517" s="256" t="s">
        <v>1142</v>
      </c>
    </row>
    <row r="1518" spans="1:9" hidden="1" x14ac:dyDescent="0.2">
      <c r="A1518" s="325">
        <v>1477</v>
      </c>
      <c r="B1518">
        <v>12</v>
      </c>
      <c r="C1518" t="s">
        <v>992</v>
      </c>
      <c r="F1518" s="263" t="s">
        <v>1120</v>
      </c>
      <c r="G1518" s="263"/>
      <c r="I1518" s="256" t="s">
        <v>1142</v>
      </c>
    </row>
    <row r="1519" spans="1:9" hidden="1" x14ac:dyDescent="0.2">
      <c r="A1519" s="325">
        <v>1478</v>
      </c>
      <c r="B1519">
        <v>12</v>
      </c>
      <c r="C1519" t="s">
        <v>992</v>
      </c>
      <c r="F1519" s="263" t="s">
        <v>1121</v>
      </c>
      <c r="G1519" s="263"/>
      <c r="I1519" s="256" t="s">
        <v>1142</v>
      </c>
    </row>
    <row r="1520" spans="1:9" hidden="1" x14ac:dyDescent="0.2">
      <c r="A1520" s="325">
        <v>1479</v>
      </c>
      <c r="B1520">
        <v>12</v>
      </c>
      <c r="C1520" t="s">
        <v>992</v>
      </c>
      <c r="F1520" s="263" t="s">
        <v>1122</v>
      </c>
      <c r="G1520" s="263"/>
      <c r="I1520" s="256" t="s">
        <v>1142</v>
      </c>
    </row>
    <row r="1521" spans="1:9" hidden="1" x14ac:dyDescent="0.2">
      <c r="A1521" s="325">
        <v>1480</v>
      </c>
      <c r="B1521">
        <v>12</v>
      </c>
      <c r="C1521" t="s">
        <v>993</v>
      </c>
      <c r="F1521" s="263" t="s">
        <v>1123</v>
      </c>
      <c r="G1521" s="263"/>
      <c r="I1521" s="256" t="s">
        <v>1142</v>
      </c>
    </row>
    <row r="1522" spans="1:9" hidden="1" x14ac:dyDescent="0.2">
      <c r="A1522" s="325">
        <v>1481</v>
      </c>
      <c r="B1522">
        <v>12</v>
      </c>
      <c r="C1522" t="s">
        <v>993</v>
      </c>
      <c r="F1522" s="265" t="s">
        <v>1124</v>
      </c>
      <c r="I1522" s="256" t="s">
        <v>1142</v>
      </c>
    </row>
    <row r="1523" spans="1:9" hidden="1" x14ac:dyDescent="0.2">
      <c r="A1523" s="325">
        <v>1482</v>
      </c>
      <c r="B1523">
        <v>12</v>
      </c>
      <c r="C1523" t="s">
        <v>993</v>
      </c>
      <c r="F1523" s="263" t="s">
        <v>1125</v>
      </c>
      <c r="G1523" s="263"/>
      <c r="I1523" s="256" t="s">
        <v>1142</v>
      </c>
    </row>
    <row r="1524" spans="1:9" hidden="1" x14ac:dyDescent="0.2">
      <c r="A1524" s="325">
        <v>1483</v>
      </c>
      <c r="B1524">
        <v>12</v>
      </c>
      <c r="C1524" t="s">
        <v>993</v>
      </c>
      <c r="F1524" s="263" t="s">
        <v>1126</v>
      </c>
      <c r="G1524" s="263"/>
      <c r="I1524" s="256" t="s">
        <v>1142</v>
      </c>
    </row>
    <row r="1525" spans="1:9" hidden="1" x14ac:dyDescent="0.2">
      <c r="A1525" s="325">
        <v>1484</v>
      </c>
      <c r="B1525">
        <v>12</v>
      </c>
      <c r="C1525" t="s">
        <v>993</v>
      </c>
      <c r="F1525" s="265" t="s">
        <v>1127</v>
      </c>
      <c r="I1525" s="256" t="s">
        <v>1142</v>
      </c>
    </row>
    <row r="1526" spans="1:9" hidden="1" x14ac:dyDescent="0.2">
      <c r="A1526" s="325">
        <v>1485</v>
      </c>
      <c r="B1526">
        <v>12</v>
      </c>
      <c r="C1526" t="s">
        <v>993</v>
      </c>
      <c r="F1526" s="265" t="s">
        <v>1128</v>
      </c>
      <c r="I1526" s="256" t="s">
        <v>1142</v>
      </c>
    </row>
    <row r="1527" spans="1:9" hidden="1" x14ac:dyDescent="0.2">
      <c r="A1527" s="325">
        <v>1486</v>
      </c>
      <c r="B1527">
        <v>12</v>
      </c>
      <c r="C1527" t="s">
        <v>993</v>
      </c>
      <c r="F1527" s="265" t="s">
        <v>1129</v>
      </c>
      <c r="I1527" s="256" t="s">
        <v>1142</v>
      </c>
    </row>
    <row r="1528" spans="1:9" hidden="1" x14ac:dyDescent="0.2">
      <c r="A1528" s="325">
        <v>1487</v>
      </c>
      <c r="B1528">
        <v>12</v>
      </c>
      <c r="C1528" t="s">
        <v>993</v>
      </c>
      <c r="F1528" s="265" t="s">
        <v>1130</v>
      </c>
      <c r="I1528" s="256" t="s">
        <v>1142</v>
      </c>
    </row>
    <row r="1529" spans="1:9" hidden="1" x14ac:dyDescent="0.2">
      <c r="A1529" s="325">
        <v>1488</v>
      </c>
      <c r="B1529">
        <v>12</v>
      </c>
      <c r="C1529" t="s">
        <v>993</v>
      </c>
      <c r="F1529" s="265" t="s">
        <v>1131</v>
      </c>
      <c r="I1529" s="256" t="s">
        <v>1142</v>
      </c>
    </row>
    <row r="1530" spans="1:9" hidden="1" x14ac:dyDescent="0.2">
      <c r="A1530" s="325">
        <v>1489</v>
      </c>
      <c r="B1530">
        <v>12</v>
      </c>
      <c r="C1530" t="s">
        <v>993</v>
      </c>
      <c r="F1530" s="265" t="s">
        <v>1132</v>
      </c>
      <c r="I1530" s="256" t="s">
        <v>1142</v>
      </c>
    </row>
    <row r="1531" spans="1:9" hidden="1" x14ac:dyDescent="0.2">
      <c r="A1531" s="325">
        <v>1490</v>
      </c>
      <c r="B1531">
        <v>12</v>
      </c>
      <c r="C1531" t="s">
        <v>993</v>
      </c>
      <c r="F1531" s="265" t="s">
        <v>1133</v>
      </c>
      <c r="I1531" s="256" t="s">
        <v>1142</v>
      </c>
    </row>
    <row r="1532" spans="1:9" hidden="1" x14ac:dyDescent="0.2">
      <c r="A1532" s="325">
        <v>1491</v>
      </c>
      <c r="B1532">
        <v>12</v>
      </c>
      <c r="C1532" t="s">
        <v>993</v>
      </c>
      <c r="F1532" s="263" t="s">
        <v>1123</v>
      </c>
      <c r="G1532" s="263"/>
      <c r="I1532" s="256" t="s">
        <v>1142</v>
      </c>
    </row>
    <row r="1533" spans="1:9" hidden="1" x14ac:dyDescent="0.2">
      <c r="A1533" s="325">
        <v>1492</v>
      </c>
      <c r="B1533">
        <v>12</v>
      </c>
      <c r="C1533" t="s">
        <v>993</v>
      </c>
      <c r="F1533" s="265" t="s">
        <v>1124</v>
      </c>
      <c r="I1533" s="256" t="s">
        <v>1142</v>
      </c>
    </row>
    <row r="1534" spans="1:9" hidden="1" x14ac:dyDescent="0.2">
      <c r="A1534" s="325">
        <v>1493</v>
      </c>
      <c r="B1534">
        <v>12</v>
      </c>
      <c r="C1534" t="s">
        <v>993</v>
      </c>
      <c r="F1534" s="263" t="s">
        <v>1125</v>
      </c>
      <c r="G1534" s="263"/>
      <c r="I1534" s="256" t="s">
        <v>1142</v>
      </c>
    </row>
    <row r="1535" spans="1:9" hidden="1" x14ac:dyDescent="0.2">
      <c r="A1535" s="325">
        <v>1494</v>
      </c>
      <c r="B1535">
        <v>12</v>
      </c>
      <c r="C1535" t="s">
        <v>993</v>
      </c>
      <c r="F1535" s="263" t="s">
        <v>1126</v>
      </c>
      <c r="G1535" s="263"/>
      <c r="I1535" s="256" t="s">
        <v>1142</v>
      </c>
    </row>
    <row r="1536" spans="1:9" hidden="1" x14ac:dyDescent="0.2">
      <c r="A1536" s="325">
        <v>1495</v>
      </c>
      <c r="B1536">
        <v>12</v>
      </c>
      <c r="C1536" t="s">
        <v>993</v>
      </c>
      <c r="F1536" s="265" t="s">
        <v>1127</v>
      </c>
      <c r="I1536" s="256" t="s">
        <v>1142</v>
      </c>
    </row>
    <row r="1537" spans="1:9" hidden="1" x14ac:dyDescent="0.2">
      <c r="A1537" s="325">
        <v>1496</v>
      </c>
      <c r="B1537">
        <v>12</v>
      </c>
      <c r="C1537" t="s">
        <v>993</v>
      </c>
      <c r="F1537" s="265" t="s">
        <v>1128</v>
      </c>
      <c r="I1537" s="256" t="s">
        <v>1142</v>
      </c>
    </row>
    <row r="1538" spans="1:9" hidden="1" x14ac:dyDescent="0.2">
      <c r="A1538" s="325">
        <v>1497</v>
      </c>
      <c r="B1538">
        <v>12</v>
      </c>
      <c r="C1538" t="s">
        <v>993</v>
      </c>
      <c r="F1538" s="265" t="s">
        <v>1129</v>
      </c>
      <c r="I1538" s="256" t="s">
        <v>1142</v>
      </c>
    </row>
    <row r="1539" spans="1:9" hidden="1" x14ac:dyDescent="0.2">
      <c r="A1539" s="325">
        <v>1498</v>
      </c>
      <c r="B1539">
        <v>12</v>
      </c>
      <c r="C1539" t="s">
        <v>993</v>
      </c>
      <c r="F1539" s="265" t="s">
        <v>1130</v>
      </c>
      <c r="I1539" s="256" t="s">
        <v>1142</v>
      </c>
    </row>
    <row r="1540" spans="1:9" hidden="1" x14ac:dyDescent="0.2">
      <c r="A1540" s="325">
        <v>1499</v>
      </c>
      <c r="B1540">
        <v>12</v>
      </c>
      <c r="C1540" t="s">
        <v>993</v>
      </c>
      <c r="F1540" s="265" t="s">
        <v>1131</v>
      </c>
      <c r="I1540" s="256" t="s">
        <v>1142</v>
      </c>
    </row>
    <row r="1541" spans="1:9" hidden="1" x14ac:dyDescent="0.2">
      <c r="A1541" s="325">
        <v>1500</v>
      </c>
      <c r="B1541">
        <v>12</v>
      </c>
      <c r="C1541" t="s">
        <v>993</v>
      </c>
      <c r="F1541" s="265" t="s">
        <v>1132</v>
      </c>
      <c r="I1541" s="256" t="s">
        <v>1142</v>
      </c>
    </row>
    <row r="1542" spans="1:9" hidden="1" x14ac:dyDescent="0.2">
      <c r="A1542" s="325">
        <v>1501</v>
      </c>
      <c r="B1542">
        <v>12</v>
      </c>
      <c r="C1542" t="s">
        <v>993</v>
      </c>
      <c r="F1542" s="265" t="s">
        <v>1133</v>
      </c>
      <c r="I1542" s="256" t="s">
        <v>1142</v>
      </c>
    </row>
    <row r="1543" spans="1:9" hidden="1" x14ac:dyDescent="0.2">
      <c r="A1543" s="325">
        <v>1502</v>
      </c>
      <c r="B1543">
        <v>12</v>
      </c>
      <c r="C1543" t="s">
        <v>993</v>
      </c>
      <c r="F1543" s="264" t="s">
        <v>1123</v>
      </c>
      <c r="G1543" s="264"/>
      <c r="I1543" s="256" t="s">
        <v>1142</v>
      </c>
    </row>
    <row r="1544" spans="1:9" hidden="1" x14ac:dyDescent="0.2">
      <c r="A1544" s="325">
        <v>1503</v>
      </c>
      <c r="B1544">
        <v>12</v>
      </c>
      <c r="C1544" t="s">
        <v>993</v>
      </c>
      <c r="F1544" s="284" t="s">
        <v>1124</v>
      </c>
      <c r="G1544" s="284"/>
      <c r="I1544" s="256" t="s">
        <v>1142</v>
      </c>
    </row>
    <row r="1545" spans="1:9" hidden="1" x14ac:dyDescent="0.2">
      <c r="A1545" s="325">
        <v>1504</v>
      </c>
      <c r="B1545">
        <v>12</v>
      </c>
      <c r="C1545" t="s">
        <v>993</v>
      </c>
      <c r="F1545" s="264" t="s">
        <v>1125</v>
      </c>
      <c r="G1545" s="264"/>
      <c r="I1545" s="256" t="s">
        <v>1142</v>
      </c>
    </row>
    <row r="1546" spans="1:9" hidden="1" x14ac:dyDescent="0.2">
      <c r="A1546" s="325">
        <v>1505</v>
      </c>
      <c r="B1546">
        <v>12</v>
      </c>
      <c r="C1546" t="s">
        <v>993</v>
      </c>
      <c r="F1546" s="264" t="s">
        <v>1126</v>
      </c>
      <c r="G1546" s="264"/>
      <c r="I1546" s="256" t="s">
        <v>1142</v>
      </c>
    </row>
    <row r="1547" spans="1:9" hidden="1" x14ac:dyDescent="0.2">
      <c r="A1547" s="325">
        <v>1506</v>
      </c>
      <c r="B1547">
        <v>12</v>
      </c>
      <c r="C1547" t="s">
        <v>993</v>
      </c>
      <c r="F1547" s="284" t="s">
        <v>1127</v>
      </c>
      <c r="G1547" s="284"/>
      <c r="I1547" s="256" t="s">
        <v>1142</v>
      </c>
    </row>
    <row r="1548" spans="1:9" hidden="1" x14ac:dyDescent="0.2">
      <c r="A1548" s="325">
        <v>1507</v>
      </c>
      <c r="B1548">
        <v>12</v>
      </c>
      <c r="C1548" t="s">
        <v>993</v>
      </c>
      <c r="F1548" s="284" t="s">
        <v>1128</v>
      </c>
      <c r="G1548" s="284"/>
      <c r="I1548" s="256" t="s">
        <v>1142</v>
      </c>
    </row>
    <row r="1549" spans="1:9" hidden="1" x14ac:dyDescent="0.2">
      <c r="A1549" s="325">
        <v>1508</v>
      </c>
      <c r="B1549">
        <v>12</v>
      </c>
      <c r="C1549" t="s">
        <v>993</v>
      </c>
      <c r="F1549" s="284" t="s">
        <v>1129</v>
      </c>
      <c r="G1549" s="284"/>
      <c r="I1549" s="256" t="s">
        <v>1142</v>
      </c>
    </row>
    <row r="1550" spans="1:9" hidden="1" x14ac:dyDescent="0.2">
      <c r="A1550" s="325">
        <v>1509</v>
      </c>
      <c r="B1550">
        <v>12</v>
      </c>
      <c r="C1550" t="s">
        <v>993</v>
      </c>
      <c r="F1550" s="284" t="s">
        <v>1130</v>
      </c>
      <c r="G1550" s="284"/>
      <c r="I1550" s="256" t="s">
        <v>1142</v>
      </c>
    </row>
    <row r="1551" spans="1:9" hidden="1" x14ac:dyDescent="0.2">
      <c r="A1551" s="325">
        <v>1510</v>
      </c>
      <c r="B1551">
        <v>12</v>
      </c>
      <c r="C1551" t="s">
        <v>993</v>
      </c>
      <c r="F1551" s="284" t="s">
        <v>1131</v>
      </c>
      <c r="G1551" s="284"/>
      <c r="I1551" s="256" t="s">
        <v>1142</v>
      </c>
    </row>
    <row r="1552" spans="1:9" hidden="1" x14ac:dyDescent="0.2">
      <c r="A1552" s="325">
        <v>1511</v>
      </c>
      <c r="B1552">
        <v>12</v>
      </c>
      <c r="C1552" t="s">
        <v>993</v>
      </c>
      <c r="F1552" s="284" t="s">
        <v>1132</v>
      </c>
      <c r="G1552" s="284"/>
      <c r="I1552" s="256" t="s">
        <v>1142</v>
      </c>
    </row>
    <row r="1553" spans="1:9" hidden="1" x14ac:dyDescent="0.2">
      <c r="A1553" s="325">
        <v>1512</v>
      </c>
      <c r="B1553">
        <v>12</v>
      </c>
      <c r="C1553" t="s">
        <v>993</v>
      </c>
      <c r="F1553" s="284" t="s">
        <v>1133</v>
      </c>
      <c r="G1553" s="284"/>
      <c r="I1553" s="256" t="s">
        <v>1142</v>
      </c>
    </row>
    <row r="1554" spans="1:9" hidden="1" x14ac:dyDescent="0.2">
      <c r="A1554" s="325">
        <v>1513</v>
      </c>
      <c r="B1554">
        <v>12</v>
      </c>
      <c r="C1554" t="s">
        <v>993</v>
      </c>
      <c r="F1554" s="263" t="s">
        <v>1123</v>
      </c>
      <c r="G1554" s="263"/>
      <c r="I1554" s="256" t="s">
        <v>1142</v>
      </c>
    </row>
    <row r="1555" spans="1:9" hidden="1" x14ac:dyDescent="0.2">
      <c r="A1555" s="325">
        <v>1514</v>
      </c>
      <c r="B1555">
        <v>12</v>
      </c>
      <c r="C1555" t="s">
        <v>993</v>
      </c>
      <c r="F1555" s="265" t="s">
        <v>1124</v>
      </c>
      <c r="I1555" s="256" t="s">
        <v>1142</v>
      </c>
    </row>
    <row r="1556" spans="1:9" hidden="1" x14ac:dyDescent="0.2">
      <c r="A1556" s="325">
        <v>1515</v>
      </c>
      <c r="B1556">
        <v>12</v>
      </c>
      <c r="C1556" t="s">
        <v>993</v>
      </c>
      <c r="F1556" s="263" t="s">
        <v>1125</v>
      </c>
      <c r="G1556" s="263"/>
      <c r="I1556" s="256" t="s">
        <v>1142</v>
      </c>
    </row>
    <row r="1557" spans="1:9" hidden="1" x14ac:dyDescent="0.2">
      <c r="A1557" s="325">
        <v>1516</v>
      </c>
      <c r="B1557">
        <v>12</v>
      </c>
      <c r="C1557" t="s">
        <v>993</v>
      </c>
      <c r="F1557" s="263" t="s">
        <v>1126</v>
      </c>
      <c r="G1557" s="263"/>
      <c r="I1557" s="256" t="s">
        <v>1142</v>
      </c>
    </row>
    <row r="1558" spans="1:9" hidden="1" x14ac:dyDescent="0.2">
      <c r="A1558" s="325">
        <v>1517</v>
      </c>
      <c r="B1558">
        <v>12</v>
      </c>
      <c r="C1558" t="s">
        <v>993</v>
      </c>
      <c r="F1558" s="265" t="s">
        <v>1127</v>
      </c>
      <c r="I1558" s="256" t="s">
        <v>1142</v>
      </c>
    </row>
    <row r="1559" spans="1:9" hidden="1" x14ac:dyDescent="0.2">
      <c r="A1559" s="325">
        <v>1518</v>
      </c>
      <c r="B1559">
        <v>12</v>
      </c>
      <c r="C1559" t="s">
        <v>993</v>
      </c>
      <c r="F1559" s="265" t="s">
        <v>1128</v>
      </c>
      <c r="I1559" s="256" t="s">
        <v>1142</v>
      </c>
    </row>
    <row r="1560" spans="1:9" hidden="1" x14ac:dyDescent="0.2">
      <c r="A1560" s="325">
        <v>1519</v>
      </c>
      <c r="B1560">
        <v>12</v>
      </c>
      <c r="C1560" t="s">
        <v>993</v>
      </c>
      <c r="F1560" s="265" t="s">
        <v>1129</v>
      </c>
      <c r="I1560" s="256" t="s">
        <v>1142</v>
      </c>
    </row>
    <row r="1561" spans="1:9" hidden="1" x14ac:dyDescent="0.2">
      <c r="A1561" s="325">
        <v>1520</v>
      </c>
      <c r="B1561">
        <v>12</v>
      </c>
      <c r="C1561" t="s">
        <v>993</v>
      </c>
      <c r="F1561" s="265" t="s">
        <v>1130</v>
      </c>
      <c r="I1561" s="256" t="s">
        <v>1142</v>
      </c>
    </row>
    <row r="1562" spans="1:9" hidden="1" x14ac:dyDescent="0.2">
      <c r="A1562" s="325">
        <v>1521</v>
      </c>
      <c r="B1562">
        <v>12</v>
      </c>
      <c r="C1562" t="s">
        <v>993</v>
      </c>
      <c r="F1562" s="265" t="s">
        <v>1131</v>
      </c>
      <c r="I1562" s="256" t="s">
        <v>1142</v>
      </c>
    </row>
    <row r="1563" spans="1:9" hidden="1" x14ac:dyDescent="0.2">
      <c r="A1563" s="325">
        <v>1522</v>
      </c>
      <c r="B1563">
        <v>12</v>
      </c>
      <c r="C1563" t="s">
        <v>993</v>
      </c>
      <c r="F1563" s="265" t="s">
        <v>1132</v>
      </c>
      <c r="I1563" s="256" t="s">
        <v>1142</v>
      </c>
    </row>
    <row r="1564" spans="1:9" hidden="1" x14ac:dyDescent="0.2">
      <c r="A1564" s="325">
        <v>1523</v>
      </c>
      <c r="B1564">
        <v>12</v>
      </c>
      <c r="C1564" t="s">
        <v>993</v>
      </c>
      <c r="F1564" s="265" t="s">
        <v>1133</v>
      </c>
      <c r="I1564" s="256" t="s">
        <v>1142</v>
      </c>
    </row>
    <row r="1565" spans="1:9" hidden="1" x14ac:dyDescent="0.2">
      <c r="A1565" s="325">
        <v>1524</v>
      </c>
      <c r="B1565">
        <v>12</v>
      </c>
      <c r="C1565" t="s">
        <v>993</v>
      </c>
      <c r="F1565" s="263" t="s">
        <v>1123</v>
      </c>
      <c r="G1565" s="263"/>
      <c r="I1565" s="256" t="s">
        <v>1142</v>
      </c>
    </row>
    <row r="1566" spans="1:9" hidden="1" x14ac:dyDescent="0.2">
      <c r="A1566" s="325">
        <v>1525</v>
      </c>
      <c r="B1566">
        <v>12</v>
      </c>
      <c r="C1566" t="s">
        <v>993</v>
      </c>
      <c r="F1566" s="265" t="s">
        <v>1124</v>
      </c>
      <c r="I1566" s="256" t="s">
        <v>1142</v>
      </c>
    </row>
    <row r="1567" spans="1:9" hidden="1" x14ac:dyDescent="0.2">
      <c r="A1567" s="325">
        <v>1526</v>
      </c>
      <c r="B1567">
        <v>12</v>
      </c>
      <c r="C1567" t="s">
        <v>993</v>
      </c>
      <c r="F1567" s="263" t="s">
        <v>1125</v>
      </c>
      <c r="G1567" s="263"/>
      <c r="I1567" s="256" t="s">
        <v>1142</v>
      </c>
    </row>
    <row r="1568" spans="1:9" hidden="1" x14ac:dyDescent="0.2">
      <c r="A1568" s="325">
        <v>1527</v>
      </c>
      <c r="B1568">
        <v>12</v>
      </c>
      <c r="C1568" t="s">
        <v>993</v>
      </c>
      <c r="F1568" s="263" t="s">
        <v>1126</v>
      </c>
      <c r="G1568" s="263"/>
      <c r="I1568" s="256" t="s">
        <v>1142</v>
      </c>
    </row>
    <row r="1569" spans="1:9" hidden="1" x14ac:dyDescent="0.2">
      <c r="A1569" s="325">
        <v>1528</v>
      </c>
      <c r="B1569">
        <v>12</v>
      </c>
      <c r="C1569" t="s">
        <v>993</v>
      </c>
      <c r="F1569" s="265" t="s">
        <v>1127</v>
      </c>
      <c r="I1569" s="256" t="s">
        <v>1142</v>
      </c>
    </row>
    <row r="1570" spans="1:9" hidden="1" x14ac:dyDescent="0.2">
      <c r="A1570" s="325">
        <v>1529</v>
      </c>
      <c r="B1570">
        <v>12</v>
      </c>
      <c r="C1570" t="s">
        <v>993</v>
      </c>
      <c r="F1570" s="265" t="s">
        <v>1128</v>
      </c>
      <c r="I1570" s="256" t="s">
        <v>1142</v>
      </c>
    </row>
    <row r="1571" spans="1:9" hidden="1" x14ac:dyDescent="0.2">
      <c r="A1571" s="325">
        <v>1530</v>
      </c>
      <c r="B1571">
        <v>12</v>
      </c>
      <c r="C1571" t="s">
        <v>993</v>
      </c>
      <c r="F1571" s="265" t="s">
        <v>1129</v>
      </c>
      <c r="I1571" s="256" t="s">
        <v>1142</v>
      </c>
    </row>
    <row r="1572" spans="1:9" hidden="1" x14ac:dyDescent="0.2">
      <c r="A1572" s="325">
        <v>1531</v>
      </c>
      <c r="B1572">
        <v>12</v>
      </c>
      <c r="C1572" t="s">
        <v>993</v>
      </c>
      <c r="F1572" s="265" t="s">
        <v>1130</v>
      </c>
      <c r="H1572" s="253" t="s">
        <v>1278</v>
      </c>
      <c r="I1572" s="287" t="s">
        <v>1279</v>
      </c>
    </row>
    <row r="1573" spans="1:9" hidden="1" x14ac:dyDescent="0.2">
      <c r="A1573" s="325">
        <v>1532</v>
      </c>
      <c r="B1573">
        <v>12</v>
      </c>
      <c r="C1573" t="s">
        <v>993</v>
      </c>
      <c r="F1573" s="265" t="s">
        <v>1131</v>
      </c>
      <c r="I1573" s="256" t="s">
        <v>1142</v>
      </c>
    </row>
    <row r="1574" spans="1:9" hidden="1" x14ac:dyDescent="0.2">
      <c r="A1574" s="325">
        <v>1533</v>
      </c>
      <c r="B1574">
        <v>12</v>
      </c>
      <c r="C1574" t="s">
        <v>993</v>
      </c>
      <c r="F1574" s="265" t="s">
        <v>1132</v>
      </c>
      <c r="I1574" s="256" t="s">
        <v>1142</v>
      </c>
    </row>
    <row r="1575" spans="1:9" hidden="1" x14ac:dyDescent="0.2">
      <c r="A1575" s="325">
        <v>1534</v>
      </c>
      <c r="B1575">
        <v>12</v>
      </c>
      <c r="C1575" t="s">
        <v>993</v>
      </c>
      <c r="F1575" s="265" t="s">
        <v>1133</v>
      </c>
      <c r="H1575" s="253" t="s">
        <v>1278</v>
      </c>
      <c r="I1575" s="287" t="s">
        <v>1279</v>
      </c>
    </row>
    <row r="1576" spans="1:9" hidden="1" x14ac:dyDescent="0.2">
      <c r="A1576" s="325">
        <v>1535</v>
      </c>
      <c r="B1576">
        <v>13</v>
      </c>
      <c r="C1576" t="s">
        <v>994</v>
      </c>
      <c r="F1576" s="265" t="s">
        <v>995</v>
      </c>
      <c r="I1576" s="256" t="s">
        <v>1142</v>
      </c>
    </row>
    <row r="1577" spans="1:9" hidden="1" x14ac:dyDescent="0.2">
      <c r="A1577" s="325">
        <v>1536</v>
      </c>
      <c r="B1577">
        <v>14</v>
      </c>
      <c r="C1577" t="s">
        <v>997</v>
      </c>
      <c r="F1577" s="265" t="s">
        <v>1134</v>
      </c>
      <c r="I1577" s="327" t="s">
        <v>1321</v>
      </c>
    </row>
    <row r="1578" spans="1:9" hidden="1" x14ac:dyDescent="0.2">
      <c r="A1578" s="325">
        <v>1537</v>
      </c>
      <c r="B1578">
        <v>14</v>
      </c>
      <c r="C1578" t="s">
        <v>997</v>
      </c>
      <c r="F1578" s="265" t="s">
        <v>1135</v>
      </c>
      <c r="I1578" s="327" t="s">
        <v>1321</v>
      </c>
    </row>
    <row r="1579" spans="1:9" hidden="1" x14ac:dyDescent="0.2">
      <c r="A1579" s="325">
        <v>1538</v>
      </c>
      <c r="B1579">
        <v>14</v>
      </c>
      <c r="C1579" t="s">
        <v>997</v>
      </c>
      <c r="F1579" s="265" t="s">
        <v>1136</v>
      </c>
      <c r="I1579" s="327" t="s">
        <v>1321</v>
      </c>
    </row>
    <row r="1580" spans="1:9" hidden="1" x14ac:dyDescent="0.2">
      <c r="A1580" s="325">
        <v>1539</v>
      </c>
      <c r="B1580">
        <v>14</v>
      </c>
      <c r="C1580" t="s">
        <v>997</v>
      </c>
      <c r="F1580" s="265" t="s">
        <v>1137</v>
      </c>
      <c r="I1580" s="327" t="s">
        <v>1321</v>
      </c>
    </row>
    <row r="1581" spans="1:9" hidden="1" x14ac:dyDescent="0.2">
      <c r="A1581" s="325">
        <v>1540</v>
      </c>
      <c r="B1581">
        <v>14</v>
      </c>
      <c r="C1581" t="s">
        <v>997</v>
      </c>
      <c r="F1581" s="265" t="s">
        <v>984</v>
      </c>
      <c r="I1581" s="327" t="s">
        <v>1321</v>
      </c>
    </row>
    <row r="1582" spans="1:9" hidden="1" x14ac:dyDescent="0.2">
      <c r="A1582" s="325">
        <v>1541</v>
      </c>
      <c r="B1582">
        <v>14</v>
      </c>
      <c r="C1582" t="s">
        <v>997</v>
      </c>
      <c r="F1582" s="265" t="s">
        <v>998</v>
      </c>
      <c r="I1582" s="256" t="s">
        <v>1142</v>
      </c>
    </row>
    <row r="1583" spans="1:9" hidden="1" x14ac:dyDescent="0.2">
      <c r="A1583" s="325">
        <v>1542</v>
      </c>
      <c r="B1583">
        <v>14</v>
      </c>
      <c r="C1583" t="s">
        <v>997</v>
      </c>
      <c r="F1583" s="265" t="s">
        <v>999</v>
      </c>
      <c r="I1583" s="256" t="s">
        <v>1142</v>
      </c>
    </row>
    <row r="1584" spans="1:9" hidden="1" x14ac:dyDescent="0.2">
      <c r="A1584" s="325">
        <v>1543</v>
      </c>
      <c r="B1584">
        <v>14</v>
      </c>
      <c r="C1584" t="s">
        <v>997</v>
      </c>
      <c r="F1584" s="263" t="s">
        <v>1138</v>
      </c>
      <c r="G1584" s="263"/>
      <c r="I1584" s="256" t="s">
        <v>1144</v>
      </c>
    </row>
    <row r="1585" spans="1:9" hidden="1" x14ac:dyDescent="0.2">
      <c r="A1585" s="325">
        <v>1544</v>
      </c>
      <c r="B1585">
        <v>14</v>
      </c>
      <c r="C1585" t="s">
        <v>997</v>
      </c>
      <c r="F1585" s="263" t="s">
        <v>1139</v>
      </c>
      <c r="G1585" s="263"/>
      <c r="I1585" s="256" t="s">
        <v>1144</v>
      </c>
    </row>
    <row r="1586" spans="1:9" hidden="1" x14ac:dyDescent="0.2">
      <c r="A1586" s="325">
        <v>1545</v>
      </c>
      <c r="B1586">
        <v>15</v>
      </c>
      <c r="C1586" t="s">
        <v>1000</v>
      </c>
      <c r="F1586" s="265" t="s">
        <v>995</v>
      </c>
      <c r="I1586" s="256" t="s">
        <v>1142</v>
      </c>
    </row>
    <row r="1587" spans="1:9" hidden="1" x14ac:dyDescent="0.2">
      <c r="A1587" s="325">
        <v>1546</v>
      </c>
      <c r="B1587">
        <v>15</v>
      </c>
      <c r="C1587" t="s">
        <v>1000</v>
      </c>
      <c r="F1587" s="263" t="s">
        <v>1140</v>
      </c>
      <c r="G1587" s="263"/>
      <c r="I1587" s="256" t="s">
        <v>1142</v>
      </c>
    </row>
    <row r="1588" spans="1:9" hidden="1" x14ac:dyDescent="0.2">
      <c r="A1588" s="325">
        <v>1547</v>
      </c>
      <c r="B1588">
        <v>15</v>
      </c>
      <c r="C1588" t="s">
        <v>1000</v>
      </c>
      <c r="F1588" s="263" t="s">
        <v>1141</v>
      </c>
      <c r="G1588" s="263"/>
      <c r="I1588" s="256" t="s">
        <v>1142</v>
      </c>
    </row>
    <row r="1589" spans="1:9" hidden="1" x14ac:dyDescent="0.2">
      <c r="A1589" s="325">
        <v>1548</v>
      </c>
      <c r="B1589" t="s">
        <v>1002</v>
      </c>
      <c r="C1589" t="s">
        <v>1001</v>
      </c>
      <c r="F1589" s="265" t="s">
        <v>995</v>
      </c>
      <c r="I1589" s="256" t="s">
        <v>1142</v>
      </c>
    </row>
    <row r="1590" spans="1:9" hidden="1" x14ac:dyDescent="0.2">
      <c r="A1590" s="325">
        <v>1549</v>
      </c>
      <c r="B1590" t="s">
        <v>1004</v>
      </c>
      <c r="C1590" t="s">
        <v>1003</v>
      </c>
      <c r="F1590" s="265" t="s">
        <v>1005</v>
      </c>
      <c r="I1590" s="256" t="s">
        <v>1142</v>
      </c>
    </row>
    <row r="1591" spans="1:9" hidden="1" x14ac:dyDescent="0.2">
      <c r="I1591" s="256"/>
    </row>
  </sheetData>
  <autoFilter ref="A1:T1591" xr:uid="{00000000-0009-0000-0000-00001A000000}">
    <filterColumn colId="1">
      <filters>
        <filter val="7"/>
      </filters>
    </filterColumn>
    <filterColumn colId="8">
      <filters>
        <filter val="Converting"/>
        <filter val="Custom-Yes"/>
        <filter val="Figure Out"/>
        <filter val="Yes"/>
      </filters>
    </filterColumn>
  </autoFilter>
  <sortState ref="A1100:T1533">
    <sortCondition ref="I2:I1533"/>
  </sortState>
  <pageMargins left="0.7" right="0.7" top="0.75" bottom="0.75" header="0.3" footer="0.3"/>
  <pageSetup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dimension ref="A1:O310"/>
  <sheetViews>
    <sheetView workbookViewId="0"/>
  </sheetViews>
  <sheetFormatPr defaultColWidth="37.140625" defaultRowHeight="12.75" x14ac:dyDescent="0.2"/>
  <cols>
    <col min="1" max="1" width="8" bestFit="1" customWidth="1"/>
    <col min="2" max="2" width="3" bestFit="1" customWidth="1"/>
    <col min="3" max="3" width="11" hidden="1" customWidth="1"/>
    <col min="4" max="4" width="3" bestFit="1" customWidth="1"/>
    <col min="5" max="5" width="11.7109375" customWidth="1"/>
    <col min="6" max="6" width="34" style="359" customWidth="1"/>
    <col min="7" max="7" width="9.140625" customWidth="1"/>
    <col min="8" max="8" width="11.5703125" hidden="1" customWidth="1"/>
    <col min="9" max="9" width="11.85546875" customWidth="1"/>
    <col min="10" max="10" width="30.5703125" customWidth="1"/>
    <col min="11" max="11" width="24.140625" style="325" customWidth="1"/>
    <col min="12" max="12" width="21" style="353" customWidth="1"/>
    <col min="13" max="13" width="9.140625" style="353" customWidth="1"/>
    <col min="14" max="14" width="11.5703125" bestFit="1" customWidth="1"/>
    <col min="15" max="15" width="14.5703125" bestFit="1" customWidth="1"/>
  </cols>
  <sheetData>
    <row r="1" spans="1:14" x14ac:dyDescent="0.2">
      <c r="A1" s="325" t="s">
        <v>960</v>
      </c>
      <c r="B1" s="325" t="s">
        <v>961</v>
      </c>
      <c r="C1" s="325" t="s">
        <v>957</v>
      </c>
      <c r="D1" s="325" t="s">
        <v>964</v>
      </c>
      <c r="E1" s="325" t="s">
        <v>958</v>
      </c>
      <c r="F1" s="359" t="s">
        <v>959</v>
      </c>
      <c r="G1" s="265" t="s">
        <v>1295</v>
      </c>
      <c r="H1" s="325" t="s">
        <v>1154</v>
      </c>
      <c r="I1" s="325" t="s">
        <v>1147</v>
      </c>
      <c r="J1" s="253" t="s">
        <v>1305</v>
      </c>
      <c r="K1" s="253" t="s">
        <v>1306</v>
      </c>
      <c r="L1" s="353" t="s">
        <v>1340</v>
      </c>
      <c r="M1" s="353" t="s">
        <v>1386</v>
      </c>
      <c r="N1" s="253" t="s">
        <v>1348</v>
      </c>
    </row>
    <row r="2" spans="1:14" s="325" customFormat="1" x14ac:dyDescent="0.2">
      <c r="A2" s="325">
        <v>0</v>
      </c>
      <c r="B2" s="325">
        <v>0</v>
      </c>
      <c r="C2" s="325" t="s">
        <v>1337</v>
      </c>
      <c r="E2" s="325" t="s">
        <v>1338</v>
      </c>
      <c r="F2" s="359"/>
      <c r="G2" s="265"/>
      <c r="J2" s="253"/>
      <c r="K2" s="265" t="str">
        <f>IF(E2=0,"",E2)</f>
        <v>SC-21001</v>
      </c>
      <c r="L2" s="368" t="s">
        <v>1392</v>
      </c>
      <c r="M2" s="368"/>
    </row>
    <row r="3" spans="1:14" s="325" customFormat="1" x14ac:dyDescent="0.2">
      <c r="A3" s="325">
        <v>0.1</v>
      </c>
      <c r="B3" s="325">
        <v>0</v>
      </c>
      <c r="C3" s="325" t="s">
        <v>1339</v>
      </c>
      <c r="E3" s="358">
        <v>1</v>
      </c>
      <c r="F3" s="359"/>
      <c r="G3" s="265"/>
      <c r="J3" s="253"/>
      <c r="K3" s="265">
        <f>IF(E3=0,"",E3)</f>
        <v>1</v>
      </c>
      <c r="L3" s="368" t="s">
        <v>1402</v>
      </c>
      <c r="M3" s="404"/>
    </row>
    <row r="4" spans="1:14" x14ac:dyDescent="0.2">
      <c r="A4" s="325">
        <v>8</v>
      </c>
      <c r="B4" s="325">
        <v>1</v>
      </c>
      <c r="C4" s="325" t="s">
        <v>33</v>
      </c>
      <c r="D4" s="325"/>
      <c r="E4" s="325">
        <f>VLOOKUP(A4,References!$A$1:$E$3040,5,FALSE)</f>
        <v>0</v>
      </c>
      <c r="F4" s="402" t="s">
        <v>26</v>
      </c>
      <c r="G4" s="253" t="s">
        <v>1272</v>
      </c>
      <c r="H4" s="325"/>
      <c r="I4" s="327" t="str">
        <f>VLOOKUP(A4,References!A:I,9,FALSE)</f>
        <v>Yes</v>
      </c>
      <c r="J4" s="327" t="s">
        <v>1297</v>
      </c>
      <c r="K4" s="372" t="str">
        <f t="shared" ref="K4:K38" si="0">IF(E4="x","TRUE",IF(E4="Yes",TRUE,"FALSE"))</f>
        <v>FALSE</v>
      </c>
      <c r="L4" s="407" t="b">
        <v>1</v>
      </c>
      <c r="M4" s="407">
        <v>1.1000000000000001</v>
      </c>
      <c r="N4" s="385">
        <v>1.2</v>
      </c>
    </row>
    <row r="5" spans="1:14" x14ac:dyDescent="0.2">
      <c r="A5" s="325">
        <v>9</v>
      </c>
      <c r="B5" s="325">
        <v>1</v>
      </c>
      <c r="C5" s="325" t="s">
        <v>33</v>
      </c>
      <c r="D5" s="325"/>
      <c r="E5" s="325">
        <f>VLOOKUP(A5,References!$A$1:$E$3040,5,FALSE)</f>
        <v>0</v>
      </c>
      <c r="F5" s="402" t="s">
        <v>27</v>
      </c>
      <c r="G5" s="253" t="s">
        <v>1272</v>
      </c>
      <c r="H5" s="325"/>
      <c r="I5" s="327" t="str">
        <f>VLOOKUP(A5,References!A:I,9,FALSE)</f>
        <v>Yes</v>
      </c>
      <c r="J5" s="327" t="s">
        <v>1297</v>
      </c>
      <c r="K5" s="372" t="str">
        <f t="shared" si="0"/>
        <v>FALSE</v>
      </c>
      <c r="L5" s="407" t="b">
        <v>1</v>
      </c>
      <c r="M5" s="407">
        <v>1.1000000000000001</v>
      </c>
      <c r="N5" s="385">
        <v>1.2</v>
      </c>
    </row>
    <row r="6" spans="1:14" x14ac:dyDescent="0.2">
      <c r="A6" s="325">
        <v>10</v>
      </c>
      <c r="B6" s="325">
        <v>1</v>
      </c>
      <c r="C6" s="325" t="s">
        <v>33</v>
      </c>
      <c r="D6" s="325"/>
      <c r="E6" s="325">
        <f>VLOOKUP(A6,References!$A$1:$E$3040,5,FALSE)</f>
        <v>0</v>
      </c>
      <c r="F6" s="402" t="s">
        <v>28</v>
      </c>
      <c r="G6" s="253" t="s">
        <v>1272</v>
      </c>
      <c r="H6" s="325"/>
      <c r="I6" s="327" t="str">
        <f>VLOOKUP(A6,References!A:I,9,FALSE)</f>
        <v>Yes</v>
      </c>
      <c r="J6" s="327" t="s">
        <v>1297</v>
      </c>
      <c r="K6" s="372" t="str">
        <f t="shared" si="0"/>
        <v>FALSE</v>
      </c>
      <c r="L6" s="407" t="b">
        <v>1</v>
      </c>
      <c r="M6" s="407">
        <v>1.1000000000000001</v>
      </c>
      <c r="N6" s="385">
        <v>1.2</v>
      </c>
    </row>
    <row r="7" spans="1:14" s="325" customFormat="1" x14ac:dyDescent="0.2">
      <c r="A7" s="325">
        <v>10.1</v>
      </c>
      <c r="B7" s="325">
        <v>1</v>
      </c>
      <c r="C7" s="325" t="s">
        <v>33</v>
      </c>
      <c r="E7" s="325">
        <f>VLOOKUP(A7,References!$A$1:$E$3040,5,FALSE)</f>
        <v>0</v>
      </c>
      <c r="F7" s="402" t="s">
        <v>1346</v>
      </c>
      <c r="G7" s="253" t="s">
        <v>1272</v>
      </c>
      <c r="I7" s="327" t="str">
        <f>VLOOKUP(A7,References!A:I,9,FALSE)</f>
        <v>Yes</v>
      </c>
      <c r="J7" s="327" t="s">
        <v>1297</v>
      </c>
      <c r="K7" s="372" t="str">
        <f t="shared" si="0"/>
        <v>FALSE</v>
      </c>
      <c r="L7" s="407" t="b">
        <v>1</v>
      </c>
      <c r="M7" s="407">
        <v>1.1000000000000001</v>
      </c>
      <c r="N7" s="385">
        <v>1.2</v>
      </c>
    </row>
    <row r="8" spans="1:14" x14ac:dyDescent="0.2">
      <c r="A8" s="325">
        <v>11</v>
      </c>
      <c r="B8" s="325">
        <v>1</v>
      </c>
      <c r="C8" s="325" t="s">
        <v>33</v>
      </c>
      <c r="D8" s="325"/>
      <c r="E8" s="325">
        <f>VLOOKUP(A8,References!$A$1:$E$3040,5,FALSE)</f>
        <v>0</v>
      </c>
      <c r="F8" s="402" t="s">
        <v>1010</v>
      </c>
      <c r="G8" s="253" t="s">
        <v>1272</v>
      </c>
      <c r="H8" s="325"/>
      <c r="I8" s="327" t="str">
        <f>VLOOKUP(A8,References!A:I,9,FALSE)</f>
        <v>Custom-Yes</v>
      </c>
      <c r="J8" s="327" t="s">
        <v>1297</v>
      </c>
      <c r="K8" s="372" t="str">
        <f t="shared" si="0"/>
        <v>FALSE</v>
      </c>
      <c r="L8" s="407" t="b">
        <v>1</v>
      </c>
      <c r="M8" s="407">
        <v>1.1000000000000001</v>
      </c>
      <c r="N8" s="385">
        <v>1.2</v>
      </c>
    </row>
    <row r="9" spans="1:14" x14ac:dyDescent="0.2">
      <c r="A9" s="325">
        <v>152</v>
      </c>
      <c r="B9" s="325">
        <v>3</v>
      </c>
      <c r="C9" s="325" t="s">
        <v>67</v>
      </c>
      <c r="D9" s="325"/>
      <c r="E9" s="325">
        <f>VLOOKUP(A9,References!$A$1:$E$3040,5,FALSE)</f>
        <v>0</v>
      </c>
      <c r="F9" s="173" t="s">
        <v>620</v>
      </c>
      <c r="G9" s="253" t="s">
        <v>1272</v>
      </c>
      <c r="H9" s="325"/>
      <c r="I9" s="327" t="str">
        <f>VLOOKUP(A9,References!A:I,9,FALSE)</f>
        <v>Custom-Yes</v>
      </c>
      <c r="J9" s="330" t="s">
        <v>1297</v>
      </c>
      <c r="K9" s="372" t="str">
        <f t="shared" si="0"/>
        <v>FALSE</v>
      </c>
      <c r="L9" s="407" t="b">
        <v>1</v>
      </c>
      <c r="M9" s="407">
        <v>1.1000000000000001</v>
      </c>
      <c r="N9" s="385">
        <v>1.2</v>
      </c>
    </row>
    <row r="10" spans="1:14" x14ac:dyDescent="0.2">
      <c r="A10" s="325">
        <v>154</v>
      </c>
      <c r="B10" s="325">
        <v>3</v>
      </c>
      <c r="C10" s="325" t="s">
        <v>67</v>
      </c>
      <c r="D10" s="325"/>
      <c r="E10" s="325">
        <f>VLOOKUP(A10,References!$A$1:$E$3040,5,FALSE)</f>
        <v>0</v>
      </c>
      <c r="F10" s="173" t="s">
        <v>69</v>
      </c>
      <c r="G10" s="253" t="s">
        <v>1272</v>
      </c>
      <c r="H10" s="325"/>
      <c r="I10" s="327" t="str">
        <f>VLOOKUP(A10,References!A:I,9,FALSE)</f>
        <v>N/A</v>
      </c>
      <c r="J10" s="330" t="s">
        <v>1297</v>
      </c>
      <c r="K10" s="372" t="str">
        <f t="shared" si="0"/>
        <v>FALSE</v>
      </c>
      <c r="L10" s="407" t="b">
        <v>1</v>
      </c>
      <c r="M10" s="407">
        <v>1.1000000000000001</v>
      </c>
      <c r="N10" s="253">
        <v>1.22</v>
      </c>
    </row>
    <row r="11" spans="1:14" x14ac:dyDescent="0.2">
      <c r="A11" s="325">
        <v>156</v>
      </c>
      <c r="B11" s="325">
        <v>3</v>
      </c>
      <c r="C11" s="325" t="s">
        <v>67</v>
      </c>
      <c r="D11" s="325"/>
      <c r="E11" s="325">
        <f>VLOOKUP(A11,References!$A$1:$E$3040,5,FALSE)</f>
        <v>0</v>
      </c>
      <c r="F11" s="172" t="s">
        <v>718</v>
      </c>
      <c r="G11" s="253" t="s">
        <v>1272</v>
      </c>
      <c r="H11" s="325"/>
      <c r="I11" s="327" t="str">
        <f>VLOOKUP(A11,References!A:I,9,FALSE)</f>
        <v>Yes</v>
      </c>
      <c r="J11" s="330" t="s">
        <v>1297</v>
      </c>
      <c r="K11" s="372" t="str">
        <f t="shared" si="0"/>
        <v>FALSE</v>
      </c>
      <c r="L11" s="407" t="b">
        <v>0</v>
      </c>
      <c r="M11" s="407">
        <v>1.1000000000000001</v>
      </c>
      <c r="N11" s="385">
        <v>1.2</v>
      </c>
    </row>
    <row r="12" spans="1:14" x14ac:dyDescent="0.2">
      <c r="A12" s="325">
        <v>242</v>
      </c>
      <c r="B12" s="325">
        <v>4</v>
      </c>
      <c r="C12" s="325" t="s">
        <v>967</v>
      </c>
      <c r="D12" s="325"/>
      <c r="E12" s="325">
        <f>VLOOKUP(A12,References!$A$1:$E$3040,5,FALSE)</f>
        <v>0</v>
      </c>
      <c r="F12" s="397" t="s">
        <v>678</v>
      </c>
      <c r="G12" s="331" t="s">
        <v>1272</v>
      </c>
      <c r="H12" s="325" t="s">
        <v>962</v>
      </c>
      <c r="I12" s="327" t="str">
        <f>VLOOKUP(A12,References!A:I,9,FALSE)</f>
        <v>Yes</v>
      </c>
      <c r="J12" s="327" t="s">
        <v>1297</v>
      </c>
      <c r="K12" s="372" t="str">
        <f t="shared" si="0"/>
        <v>FALSE</v>
      </c>
      <c r="L12" s="407" t="b">
        <v>1</v>
      </c>
      <c r="M12" s="407">
        <v>1.1000000000000001</v>
      </c>
      <c r="N12" s="253">
        <v>1.22</v>
      </c>
    </row>
    <row r="13" spans="1:14" x14ac:dyDescent="0.2">
      <c r="A13" s="325">
        <v>244</v>
      </c>
      <c r="B13" s="325">
        <v>4</v>
      </c>
      <c r="C13" s="325" t="s">
        <v>967</v>
      </c>
      <c r="D13" s="325"/>
      <c r="E13" s="325">
        <f>VLOOKUP(A13,References!$A$1:$E$3040,5,FALSE)</f>
        <v>0</v>
      </c>
      <c r="F13" s="397" t="s">
        <v>677</v>
      </c>
      <c r="G13" s="331" t="s">
        <v>1272</v>
      </c>
      <c r="H13" s="325"/>
      <c r="I13" s="327" t="str">
        <f>VLOOKUP(A13,References!A:I,9,FALSE)</f>
        <v>Yes</v>
      </c>
      <c r="J13" s="327" t="s">
        <v>1297</v>
      </c>
      <c r="K13" s="372" t="str">
        <f t="shared" si="0"/>
        <v>FALSE</v>
      </c>
      <c r="L13" s="407" t="b">
        <v>1</v>
      </c>
      <c r="M13" s="407">
        <v>1.1000000000000001</v>
      </c>
      <c r="N13" s="253">
        <v>1.22</v>
      </c>
    </row>
    <row r="14" spans="1:14" x14ac:dyDescent="0.2">
      <c r="A14" s="325">
        <v>245</v>
      </c>
      <c r="B14" s="325">
        <v>4</v>
      </c>
      <c r="C14" s="325" t="s">
        <v>967</v>
      </c>
      <c r="D14" s="325"/>
      <c r="E14" s="325">
        <f>VLOOKUP(A14,References!$A$1:$E$3040,5,FALSE)</f>
        <v>0</v>
      </c>
      <c r="F14" s="397" t="s">
        <v>681</v>
      </c>
      <c r="G14" s="331" t="s">
        <v>1272</v>
      </c>
      <c r="H14" s="325"/>
      <c r="I14" s="327" t="str">
        <f>VLOOKUP(A14,References!A:I,9,FALSE)</f>
        <v>Yes</v>
      </c>
      <c r="J14" s="327" t="s">
        <v>1297</v>
      </c>
      <c r="K14" s="372" t="str">
        <f t="shared" si="0"/>
        <v>FALSE</v>
      </c>
      <c r="L14" s="407" t="b">
        <v>1</v>
      </c>
      <c r="M14" s="407">
        <v>1.1000000000000001</v>
      </c>
      <c r="N14" s="253">
        <v>1.22</v>
      </c>
    </row>
    <row r="15" spans="1:14" x14ac:dyDescent="0.2">
      <c r="A15" s="325">
        <v>247</v>
      </c>
      <c r="B15" s="325">
        <v>4</v>
      </c>
      <c r="C15" s="325" t="s">
        <v>967</v>
      </c>
      <c r="D15" s="325"/>
      <c r="E15" s="325">
        <f>VLOOKUP(A15,References!$A$1:$E$3040,5,FALSE)</f>
        <v>0</v>
      </c>
      <c r="F15" s="402" t="s">
        <v>104</v>
      </c>
      <c r="G15" s="341" t="s">
        <v>1272</v>
      </c>
      <c r="H15" s="325"/>
      <c r="I15" s="327" t="str">
        <f>VLOOKUP(A15,References!A:I,9,FALSE)</f>
        <v>Yes</v>
      </c>
      <c r="J15" s="327" t="s">
        <v>1297</v>
      </c>
      <c r="K15" s="372" t="str">
        <f t="shared" si="0"/>
        <v>FALSE</v>
      </c>
      <c r="L15" s="407" t="b">
        <v>1</v>
      </c>
      <c r="M15" s="407">
        <v>1.1000000000000001</v>
      </c>
      <c r="N15" s="253">
        <v>1.22</v>
      </c>
    </row>
    <row r="16" spans="1:14" x14ac:dyDescent="0.2">
      <c r="A16" s="325">
        <v>248</v>
      </c>
      <c r="B16" s="325">
        <v>4</v>
      </c>
      <c r="C16" s="325" t="s">
        <v>967</v>
      </c>
      <c r="D16" s="325"/>
      <c r="E16" s="325">
        <f>VLOOKUP(A16,References!$A$1:$E$3040,5,FALSE)</f>
        <v>0</v>
      </c>
      <c r="F16" s="397" t="s">
        <v>676</v>
      </c>
      <c r="G16" s="331" t="s">
        <v>1272</v>
      </c>
      <c r="H16" s="325"/>
      <c r="I16" s="327" t="str">
        <f>VLOOKUP(A16,References!A:I,9,FALSE)</f>
        <v>Yes</v>
      </c>
      <c r="J16" s="327" t="s">
        <v>1297</v>
      </c>
      <c r="K16" s="372" t="str">
        <f t="shared" si="0"/>
        <v>FALSE</v>
      </c>
      <c r="L16" s="407" t="b">
        <v>1</v>
      </c>
      <c r="M16" s="407">
        <v>1.1000000000000001</v>
      </c>
      <c r="N16" s="253">
        <v>1.22</v>
      </c>
    </row>
    <row r="17" spans="1:14" x14ac:dyDescent="0.2">
      <c r="A17" s="325">
        <v>246</v>
      </c>
      <c r="B17" s="325">
        <v>4</v>
      </c>
      <c r="C17" s="325" t="s">
        <v>967</v>
      </c>
      <c r="D17" s="325"/>
      <c r="E17" s="325">
        <f>VLOOKUP(A17,References!$A$1:$E$3040,5,FALSE)</f>
        <v>0</v>
      </c>
      <c r="F17" s="397" t="s">
        <v>682</v>
      </c>
      <c r="G17" s="331" t="s">
        <v>1145</v>
      </c>
      <c r="H17" s="325"/>
      <c r="I17" s="327" t="str">
        <f>VLOOKUP(A17,References!A:I,9,FALSE)</f>
        <v>Custom-Yes</v>
      </c>
      <c r="J17" s="327" t="s">
        <v>1297</v>
      </c>
      <c r="K17" s="265" t="str">
        <f>IF(E17=0,"","Yes")</f>
        <v/>
      </c>
      <c r="L17" s="415" t="s">
        <v>31</v>
      </c>
      <c r="M17" s="407" t="s">
        <v>1388</v>
      </c>
      <c r="N17" s="253">
        <v>1.19</v>
      </c>
    </row>
    <row r="18" spans="1:14" x14ac:dyDescent="0.2">
      <c r="A18" s="325">
        <v>249</v>
      </c>
      <c r="B18" s="325">
        <v>4</v>
      </c>
      <c r="C18" s="325" t="s">
        <v>967</v>
      </c>
      <c r="D18" s="325"/>
      <c r="E18" s="325">
        <f>VLOOKUP(A18,References!$A$1:$E$3040,5,FALSE)</f>
        <v>0</v>
      </c>
      <c r="F18" s="397" t="s">
        <v>680</v>
      </c>
      <c r="G18" s="331" t="s">
        <v>1145</v>
      </c>
      <c r="H18" s="325" t="s">
        <v>1148</v>
      </c>
      <c r="I18" s="327" t="str">
        <f>VLOOKUP(A18,References!A:I,9,FALSE)</f>
        <v>Custom-Yes</v>
      </c>
      <c r="J18" s="327" t="s">
        <v>1297</v>
      </c>
      <c r="K18" s="265" t="str">
        <f>IF(E18=0,"","Yes")</f>
        <v/>
      </c>
      <c r="L18" s="415" t="s">
        <v>31</v>
      </c>
      <c r="M18" s="407" t="s">
        <v>1388</v>
      </c>
      <c r="N18" s="325">
        <v>1.4</v>
      </c>
    </row>
    <row r="19" spans="1:14" x14ac:dyDescent="0.2">
      <c r="A19" s="325">
        <v>250</v>
      </c>
      <c r="B19" s="325">
        <v>4</v>
      </c>
      <c r="C19" s="325" t="s">
        <v>967</v>
      </c>
      <c r="D19" s="325"/>
      <c r="E19" s="325">
        <f>VLOOKUP(A19,References!$A$1:$E$3040,5,FALSE)</f>
        <v>0</v>
      </c>
      <c r="F19" s="397" t="s">
        <v>1323</v>
      </c>
      <c r="G19" s="331" t="s">
        <v>1145</v>
      </c>
      <c r="H19" s="325" t="s">
        <v>1148</v>
      </c>
      <c r="I19" s="327" t="str">
        <f>VLOOKUP(A19,References!A:I,9,FALSE)</f>
        <v>Custom-Yes</v>
      </c>
      <c r="J19" s="327" t="s">
        <v>1297</v>
      </c>
      <c r="K19" s="265" t="str">
        <f t="shared" ref="K19:K24" si="1">IF(E19=0,"",E19)</f>
        <v/>
      </c>
      <c r="L19" s="415" t="s">
        <v>102</v>
      </c>
      <c r="M19" s="407" t="s">
        <v>1388</v>
      </c>
      <c r="N19" s="325">
        <v>1.4</v>
      </c>
    </row>
    <row r="20" spans="1:14" x14ac:dyDescent="0.2">
      <c r="A20" s="325">
        <v>14</v>
      </c>
      <c r="B20" s="325">
        <v>1</v>
      </c>
      <c r="C20" s="325" t="s">
        <v>33</v>
      </c>
      <c r="D20" s="325"/>
      <c r="E20" s="325">
        <f>VLOOKUP(A20,References!$A$1:$E$3040,5,FALSE)</f>
        <v>0</v>
      </c>
      <c r="F20" s="402" t="s">
        <v>1013</v>
      </c>
      <c r="G20" s="253" t="s">
        <v>1277</v>
      </c>
      <c r="H20" s="325"/>
      <c r="I20" s="327" t="str">
        <f>VLOOKUP(A20,References!A:I,9,FALSE)</f>
        <v>Yes</v>
      </c>
      <c r="J20" s="327" t="s">
        <v>1297</v>
      </c>
      <c r="K20" s="265" t="str">
        <f t="shared" si="1"/>
        <v/>
      </c>
      <c r="L20" s="407">
        <v>10</v>
      </c>
      <c r="M20" s="406" t="s">
        <v>1389</v>
      </c>
      <c r="N20" s="325">
        <v>1.3</v>
      </c>
    </row>
    <row r="21" spans="1:14" x14ac:dyDescent="0.2">
      <c r="A21" s="325">
        <v>15</v>
      </c>
      <c r="B21" s="325">
        <v>1</v>
      </c>
      <c r="C21" s="325" t="s">
        <v>33</v>
      </c>
      <c r="D21" s="325"/>
      <c r="E21" s="325">
        <f>VLOOKUP(A21,References!$A$1:$E$3040,5,FALSE)</f>
        <v>0</v>
      </c>
      <c r="F21" s="402" t="s">
        <v>46</v>
      </c>
      <c r="G21" s="253" t="s">
        <v>1277</v>
      </c>
      <c r="H21" s="325"/>
      <c r="I21" s="327" t="str">
        <f>VLOOKUP(A21,References!A:I,9,FALSE)</f>
        <v>Yes</v>
      </c>
      <c r="J21" s="327" t="s">
        <v>1297</v>
      </c>
      <c r="K21" s="265" t="str">
        <f t="shared" si="1"/>
        <v/>
      </c>
      <c r="L21" s="407">
        <v>2</v>
      </c>
      <c r="M21" s="406" t="s">
        <v>1389</v>
      </c>
      <c r="N21" s="325">
        <v>1.3</v>
      </c>
    </row>
    <row r="22" spans="1:14" x14ac:dyDescent="0.2">
      <c r="A22" s="325">
        <v>16</v>
      </c>
      <c r="B22" s="325">
        <v>1</v>
      </c>
      <c r="C22" s="325" t="s">
        <v>33</v>
      </c>
      <c r="D22" s="325"/>
      <c r="E22" s="325">
        <f>VLOOKUP(A22,References!$A$1:$E$3040,5,FALSE)</f>
        <v>0</v>
      </c>
      <c r="F22" s="360" t="s">
        <v>614</v>
      </c>
      <c r="G22" s="253" t="s">
        <v>1277</v>
      </c>
      <c r="H22" s="253" t="s">
        <v>1275</v>
      </c>
      <c r="I22" s="327" t="str">
        <f>VLOOKUP(A22,References!A:I,9,FALSE)</f>
        <v>Yes</v>
      </c>
      <c r="J22" s="327" t="s">
        <v>1297</v>
      </c>
      <c r="K22" s="265" t="str">
        <f t="shared" si="1"/>
        <v/>
      </c>
      <c r="L22" s="407">
        <v>1</v>
      </c>
      <c r="M22" s="406" t="s">
        <v>1389</v>
      </c>
      <c r="N22" s="325">
        <v>1.3</v>
      </c>
    </row>
    <row r="23" spans="1:14" s="325" customFormat="1" x14ac:dyDescent="0.2">
      <c r="A23" s="325">
        <v>17</v>
      </c>
      <c r="B23" s="325">
        <v>1</v>
      </c>
      <c r="C23" s="325" t="s">
        <v>33</v>
      </c>
      <c r="E23" s="325">
        <f>VLOOKUP(A23,References!$A$1:$E$3040,5,FALSE)</f>
        <v>0</v>
      </c>
      <c r="F23" s="402" t="s">
        <v>47</v>
      </c>
      <c r="G23" s="253" t="s">
        <v>1277</v>
      </c>
      <c r="H23" s="253" t="s">
        <v>1278</v>
      </c>
      <c r="I23" s="327" t="str">
        <f>VLOOKUP(A23,References!A:I,9,FALSE)</f>
        <v>Yes</v>
      </c>
      <c r="J23" s="327" t="s">
        <v>1297</v>
      </c>
      <c r="K23" s="265" t="str">
        <f t="shared" si="1"/>
        <v/>
      </c>
      <c r="L23" s="407">
        <v>13</v>
      </c>
      <c r="M23" s="406" t="s">
        <v>1389</v>
      </c>
      <c r="N23" s="325">
        <v>1.3</v>
      </c>
    </row>
    <row r="24" spans="1:14" x14ac:dyDescent="0.2">
      <c r="A24" s="325">
        <v>479</v>
      </c>
      <c r="B24" s="325">
        <v>5</v>
      </c>
      <c r="C24" s="325" t="s">
        <v>967</v>
      </c>
      <c r="D24" s="325"/>
      <c r="E24" s="325">
        <f>VLOOKUP(A24,References!$A$1:$E$3040,5,FALSE)</f>
        <v>0</v>
      </c>
      <c r="F24" s="402" t="s">
        <v>1347</v>
      </c>
      <c r="G24" s="341" t="s">
        <v>1277</v>
      </c>
      <c r="H24" s="325"/>
      <c r="I24" s="327" t="str">
        <f>VLOOKUP(A24,References!A:I,9,FALSE)</f>
        <v>Yes</v>
      </c>
      <c r="J24" s="327" t="s">
        <v>1297</v>
      </c>
      <c r="K24" s="265" t="str">
        <f t="shared" si="1"/>
        <v/>
      </c>
      <c r="L24" s="407">
        <v>3</v>
      </c>
      <c r="M24" s="406" t="s">
        <v>1389</v>
      </c>
      <c r="N24" s="325">
        <v>1.4</v>
      </c>
    </row>
    <row r="25" spans="1:14" x14ac:dyDescent="0.2">
      <c r="A25" s="325">
        <v>157</v>
      </c>
      <c r="B25" s="325">
        <v>3</v>
      </c>
      <c r="C25" s="325" t="s">
        <v>67</v>
      </c>
      <c r="D25" s="325"/>
      <c r="E25" s="325">
        <f>VLOOKUP(A25,References!$A$1:$E$3040,5,FALSE)</f>
        <v>0</v>
      </c>
      <c r="F25" s="173" t="s">
        <v>70</v>
      </c>
      <c r="G25" s="253" t="s">
        <v>1272</v>
      </c>
      <c r="H25" s="325"/>
      <c r="I25" s="327" t="str">
        <f>VLOOKUP(A25,References!A:I,9,FALSE)</f>
        <v>Custom-Yes</v>
      </c>
      <c r="J25" s="330" t="s">
        <v>1299</v>
      </c>
      <c r="K25" s="372" t="str">
        <f>IF(E25="x","TRUE",IF(E25="Yes",TRUE,"FALSE"))</f>
        <v>FALSE</v>
      </c>
      <c r="L25" s="407" t="b">
        <v>1</v>
      </c>
      <c r="M25" s="407">
        <v>1.1000000000000001</v>
      </c>
      <c r="N25" s="385">
        <v>1.2</v>
      </c>
    </row>
    <row r="26" spans="1:14" x14ac:dyDescent="0.2">
      <c r="A26" s="325">
        <v>158</v>
      </c>
      <c r="B26" s="325">
        <v>3</v>
      </c>
      <c r="C26" s="325" t="s">
        <v>67</v>
      </c>
      <c r="D26" s="325"/>
      <c r="E26" s="325">
        <f>VLOOKUP(A26,References!$A$1:$E$3040,5,FALSE)</f>
        <v>0</v>
      </c>
      <c r="F26" s="173" t="s">
        <v>71</v>
      </c>
      <c r="G26" s="253" t="s">
        <v>1272</v>
      </c>
      <c r="H26" s="325"/>
      <c r="I26" s="327" t="str">
        <f>VLOOKUP(A26,References!A:I,9,FALSE)</f>
        <v>Yes</v>
      </c>
      <c r="J26" s="330" t="s">
        <v>1299</v>
      </c>
      <c r="K26" s="372" t="str">
        <f>IF(E26="x","TRUE",IF(E26="Yes",TRUE,"FALSE"))</f>
        <v>FALSE</v>
      </c>
      <c r="L26" s="407" t="b">
        <v>0</v>
      </c>
      <c r="M26" s="407">
        <v>1.1000000000000001</v>
      </c>
      <c r="N26" s="385">
        <v>1.2</v>
      </c>
    </row>
    <row r="27" spans="1:14" x14ac:dyDescent="0.2">
      <c r="A27" s="325">
        <v>173</v>
      </c>
      <c r="B27" s="325">
        <v>3</v>
      </c>
      <c r="C27" s="325" t="s">
        <v>965</v>
      </c>
      <c r="D27" s="325"/>
      <c r="E27" s="325">
        <f>VLOOKUP(A27,References!$A$1:$E$3040,5,FALSE)</f>
        <v>0</v>
      </c>
      <c r="F27" s="397" t="s">
        <v>1273</v>
      </c>
      <c r="G27" s="253" t="s">
        <v>1145</v>
      </c>
      <c r="H27" s="318" t="s">
        <v>1275</v>
      </c>
      <c r="I27" s="327" t="str">
        <f>VLOOKUP(A27,References!A:I,9,FALSE)</f>
        <v>Yes</v>
      </c>
      <c r="J27" s="330" t="s">
        <v>1299</v>
      </c>
      <c r="K27" s="387">
        <f>E27</f>
        <v>0</v>
      </c>
      <c r="L27" s="415" t="s">
        <v>1152</v>
      </c>
      <c r="M27" s="407" t="s">
        <v>1388</v>
      </c>
      <c r="N27" s="253" t="s">
        <v>1385</v>
      </c>
    </row>
    <row r="28" spans="1:14" x14ac:dyDescent="0.2">
      <c r="A28" s="325">
        <v>36</v>
      </c>
      <c r="B28" s="325">
        <v>1</v>
      </c>
      <c r="C28" s="325" t="s">
        <v>752</v>
      </c>
      <c r="D28" s="325"/>
      <c r="E28" s="325">
        <f>VLOOKUP(A28,References!$A$1:$E$3040,5,FALSE)</f>
        <v>0</v>
      </c>
      <c r="F28" s="402" t="s">
        <v>74</v>
      </c>
      <c r="G28" s="341" t="s">
        <v>1145</v>
      </c>
      <c r="H28" s="325" t="s">
        <v>962</v>
      </c>
      <c r="I28" s="327" t="str">
        <f>VLOOKUP(A28,References!A:I,9,FALSE)</f>
        <v>Yes</v>
      </c>
      <c r="J28" s="327" t="s">
        <v>1299</v>
      </c>
      <c r="K28" s="265" t="str">
        <f t="shared" ref="K28:K35" si="2">IF(E28=0,"",E28)</f>
        <v/>
      </c>
      <c r="L28" s="415" t="s">
        <v>1394</v>
      </c>
      <c r="M28" s="407" t="s">
        <v>1388</v>
      </c>
      <c r="N28" s="385">
        <v>1.2</v>
      </c>
    </row>
    <row r="29" spans="1:14" x14ac:dyDescent="0.2">
      <c r="A29" s="325">
        <v>162</v>
      </c>
      <c r="B29" s="325">
        <v>3</v>
      </c>
      <c r="C29" s="325" t="s">
        <v>67</v>
      </c>
      <c r="D29" s="325"/>
      <c r="E29" s="325">
        <f>VLOOKUP(A29,References!$A$1:$E$3040,5,FALSE)</f>
        <v>0</v>
      </c>
      <c r="F29" s="173" t="s">
        <v>77</v>
      </c>
      <c r="G29" s="253" t="s">
        <v>1145</v>
      </c>
      <c r="H29" s="325"/>
      <c r="I29" s="327" t="str">
        <f>VLOOKUP(A29,References!A:I,9,FALSE)</f>
        <v>Yes</v>
      </c>
      <c r="J29" s="330" t="s">
        <v>1299</v>
      </c>
      <c r="K29" s="265" t="str">
        <f t="shared" si="2"/>
        <v/>
      </c>
      <c r="L29" s="415" t="s">
        <v>1401</v>
      </c>
      <c r="M29" s="407" t="s">
        <v>1388</v>
      </c>
      <c r="N29" s="385">
        <v>1.2</v>
      </c>
    </row>
    <row r="30" spans="1:14" x14ac:dyDescent="0.2">
      <c r="A30" s="325">
        <v>163</v>
      </c>
      <c r="B30" s="325">
        <v>3</v>
      </c>
      <c r="C30" s="325" t="s">
        <v>67</v>
      </c>
      <c r="D30" s="325"/>
      <c r="E30" s="325">
        <f>VLOOKUP(A30,References!$A$1:$E$3040,5,FALSE)</f>
        <v>0</v>
      </c>
      <c r="F30" s="173" t="s">
        <v>76</v>
      </c>
      <c r="G30" s="253" t="s">
        <v>1145</v>
      </c>
      <c r="H30" s="325"/>
      <c r="I30" s="327" t="str">
        <f>VLOOKUP(A30,References!A:I,9,FALSE)</f>
        <v>Yes</v>
      </c>
      <c r="J30" s="330" t="s">
        <v>1299</v>
      </c>
      <c r="K30" s="265" t="str">
        <f t="shared" si="2"/>
        <v/>
      </c>
      <c r="L30" s="415" t="s">
        <v>1400</v>
      </c>
      <c r="M30" s="407" t="s">
        <v>1388</v>
      </c>
      <c r="N30" s="385">
        <v>1.2</v>
      </c>
    </row>
    <row r="31" spans="1:14" x14ac:dyDescent="0.2">
      <c r="A31" s="325">
        <v>164</v>
      </c>
      <c r="B31" s="325">
        <v>3</v>
      </c>
      <c r="C31" s="325" t="s">
        <v>67</v>
      </c>
      <c r="D31" s="325"/>
      <c r="E31" s="325">
        <f>VLOOKUP(A31,References!$A$1:$E$3040,5,FALSE)</f>
        <v>0</v>
      </c>
      <c r="F31" s="173" t="s">
        <v>75</v>
      </c>
      <c r="G31" s="253" t="s">
        <v>1145</v>
      </c>
      <c r="H31" s="325"/>
      <c r="I31" s="327" t="str">
        <f>VLOOKUP(A31,References!A:I,9,FALSE)</f>
        <v>Yes</v>
      </c>
      <c r="J31" s="330" t="s">
        <v>1299</v>
      </c>
      <c r="K31" s="265" t="str">
        <f t="shared" si="2"/>
        <v/>
      </c>
      <c r="L31" s="415" t="s">
        <v>1393</v>
      </c>
      <c r="M31" s="407" t="s">
        <v>1388</v>
      </c>
      <c r="N31" s="385">
        <v>1.2</v>
      </c>
    </row>
    <row r="32" spans="1:14" x14ac:dyDescent="0.2">
      <c r="A32" s="325">
        <v>184</v>
      </c>
      <c r="B32" s="325">
        <v>3</v>
      </c>
      <c r="C32" s="325" t="s">
        <v>965</v>
      </c>
      <c r="D32" s="325">
        <v>1</v>
      </c>
      <c r="E32" s="325" t="str">
        <f>VLOOKUP(A32,References!$A$1:$E$3040,5,FALSE)</f>
        <v>yy.yyyyy</v>
      </c>
      <c r="F32" s="389" t="s">
        <v>1281</v>
      </c>
      <c r="G32" s="253" t="s">
        <v>1145</v>
      </c>
      <c r="H32" s="325"/>
      <c r="I32" s="327" t="str">
        <f>VLOOKUP(A32,References!A:I,9,FALSE)</f>
        <v>Custom-Yes</v>
      </c>
      <c r="J32" s="330" t="s">
        <v>1299</v>
      </c>
      <c r="K32" s="265" t="str">
        <f t="shared" si="2"/>
        <v>yy.yyyyy</v>
      </c>
      <c r="L32" s="415" t="s">
        <v>1399</v>
      </c>
      <c r="M32" s="407" t="s">
        <v>1388</v>
      </c>
      <c r="N32" s="385">
        <v>1.2</v>
      </c>
    </row>
    <row r="33" spans="1:14" ht="12" customHeight="1" x14ac:dyDescent="0.2">
      <c r="A33" s="325">
        <v>185</v>
      </c>
      <c r="B33" s="325">
        <v>3</v>
      </c>
      <c r="C33" s="325" t="s">
        <v>965</v>
      </c>
      <c r="D33" s="325">
        <v>1</v>
      </c>
      <c r="E33" s="325" t="str">
        <f>VLOOKUP(A33,References!$A$1:$E$3040,5,FALSE)</f>
        <v>xx.xxxxx</v>
      </c>
      <c r="F33" s="389" t="s">
        <v>1282</v>
      </c>
      <c r="G33" s="319" t="s">
        <v>1145</v>
      </c>
      <c r="H33" s="325"/>
      <c r="I33" s="327" t="str">
        <f>VLOOKUP(A33,References!A:I,9,FALSE)</f>
        <v>Custom-Yes</v>
      </c>
      <c r="J33" s="330" t="s">
        <v>1299</v>
      </c>
      <c r="K33" s="265" t="str">
        <f t="shared" si="2"/>
        <v>xx.xxxxx</v>
      </c>
      <c r="L33" s="415" t="s">
        <v>1398</v>
      </c>
      <c r="M33" s="407" t="s">
        <v>1388</v>
      </c>
      <c r="N33" s="385">
        <v>1.2</v>
      </c>
    </row>
    <row r="34" spans="1:14" x14ac:dyDescent="0.2">
      <c r="A34" s="325">
        <v>29</v>
      </c>
      <c r="B34" s="325">
        <v>1</v>
      </c>
      <c r="C34" s="325" t="s">
        <v>33</v>
      </c>
      <c r="D34" s="325"/>
      <c r="E34" s="325">
        <f>VLOOKUP(A34,References!$A$1:$E$3040,5,FALSE)</f>
        <v>0</v>
      </c>
      <c r="F34" s="361" t="s">
        <v>602</v>
      </c>
      <c r="G34" s="94" t="s">
        <v>1145</v>
      </c>
      <c r="H34" s="325" t="s">
        <v>962</v>
      </c>
      <c r="I34" s="327" t="str">
        <f>VLOOKUP(A34,References!A:I,9,FALSE)</f>
        <v>Custom-Yes</v>
      </c>
      <c r="J34" s="330" t="s">
        <v>1300</v>
      </c>
      <c r="K34" s="265" t="str">
        <f t="shared" si="2"/>
        <v/>
      </c>
      <c r="L34" s="415" t="s">
        <v>603</v>
      </c>
      <c r="M34" s="407" t="s">
        <v>1388</v>
      </c>
      <c r="N34" s="325">
        <v>1.3</v>
      </c>
    </row>
    <row r="35" spans="1:14" x14ac:dyDescent="0.2">
      <c r="A35" s="325">
        <v>27</v>
      </c>
      <c r="B35" s="325">
        <v>1</v>
      </c>
      <c r="C35" s="325" t="s">
        <v>33</v>
      </c>
      <c r="D35" s="325"/>
      <c r="E35" s="325">
        <f>VLOOKUP(A35,References!$A$1:$E$3040,5,FALSE)</f>
        <v>0</v>
      </c>
      <c r="F35" s="402" t="s">
        <v>601</v>
      </c>
      <c r="G35" s="253" t="s">
        <v>1277</v>
      </c>
      <c r="H35" s="325"/>
      <c r="I35" s="327" t="str">
        <f>VLOOKUP(A35,References!A:I,9,FALSE)</f>
        <v>Yes</v>
      </c>
      <c r="J35" s="330" t="s">
        <v>1300</v>
      </c>
      <c r="K35" s="265" t="str">
        <f t="shared" si="2"/>
        <v/>
      </c>
      <c r="L35" s="407">
        <v>2</v>
      </c>
      <c r="M35" s="406" t="s">
        <v>1390</v>
      </c>
      <c r="N35" s="325">
        <v>1.21</v>
      </c>
    </row>
    <row r="36" spans="1:14" x14ac:dyDescent="0.2">
      <c r="A36" s="325">
        <v>497</v>
      </c>
      <c r="B36" s="325">
        <v>5</v>
      </c>
      <c r="C36" s="325" t="s">
        <v>967</v>
      </c>
      <c r="D36" s="325"/>
      <c r="E36" s="325">
        <f>VLOOKUP(A36,References!$A$1:$E$3040,5,FALSE)</f>
        <v>0</v>
      </c>
      <c r="F36" s="402" t="s">
        <v>1047</v>
      </c>
      <c r="G36" s="341" t="s">
        <v>1272</v>
      </c>
      <c r="H36" s="325"/>
      <c r="I36" s="327" t="str">
        <f>VLOOKUP(A36,References!A:I,9,FALSE)</f>
        <v>Yes</v>
      </c>
      <c r="J36" s="325" t="s">
        <v>1298</v>
      </c>
      <c r="K36" s="372" t="str">
        <f t="shared" si="0"/>
        <v>FALSE</v>
      </c>
      <c r="L36" s="407" t="b">
        <v>1</v>
      </c>
      <c r="M36" s="407">
        <v>1.1000000000000001</v>
      </c>
      <c r="N36" s="325">
        <v>1.21</v>
      </c>
    </row>
    <row r="37" spans="1:14" x14ac:dyDescent="0.2">
      <c r="A37" s="325">
        <v>498</v>
      </c>
      <c r="B37" s="325">
        <v>5</v>
      </c>
      <c r="C37" s="325" t="s">
        <v>967</v>
      </c>
      <c r="D37" s="325"/>
      <c r="E37" s="325">
        <f>VLOOKUP(A37,References!$A$1:$E$3040,5,FALSE)</f>
        <v>0</v>
      </c>
      <c r="F37" s="402" t="s">
        <v>1048</v>
      </c>
      <c r="G37" s="341" t="s">
        <v>1272</v>
      </c>
      <c r="H37" s="325"/>
      <c r="I37" s="327" t="str">
        <f>VLOOKUP(A37,References!A:I,9,FALSE)</f>
        <v>Yes</v>
      </c>
      <c r="J37" s="325" t="s">
        <v>1298</v>
      </c>
      <c r="K37" s="372" t="str">
        <f t="shared" si="0"/>
        <v>FALSE</v>
      </c>
      <c r="L37" s="407" t="b">
        <v>1</v>
      </c>
      <c r="M37" s="407">
        <v>1.1000000000000001</v>
      </c>
      <c r="N37" s="325">
        <v>1.21</v>
      </c>
    </row>
    <row r="38" spans="1:14" x14ac:dyDescent="0.2">
      <c r="A38" s="325">
        <v>501</v>
      </c>
      <c r="B38" s="325">
        <v>5</v>
      </c>
      <c r="C38" s="325" t="s">
        <v>967</v>
      </c>
      <c r="D38" s="325"/>
      <c r="E38" s="325">
        <f>VLOOKUP(A38,References!$A$1:$E$3040,5,FALSE)</f>
        <v>0</v>
      </c>
      <c r="F38" s="402" t="s">
        <v>1051</v>
      </c>
      <c r="G38" s="341" t="s">
        <v>1272</v>
      </c>
      <c r="H38" s="325"/>
      <c r="I38" s="327" t="str">
        <f>VLOOKUP(A38,References!A:I,9,FALSE)</f>
        <v>Yes</v>
      </c>
      <c r="J38" s="325" t="s">
        <v>1298</v>
      </c>
      <c r="K38" s="372" t="str">
        <f t="shared" si="0"/>
        <v>FALSE</v>
      </c>
      <c r="L38" s="407" t="b">
        <v>1</v>
      </c>
      <c r="M38" s="407">
        <v>1.1000000000000001</v>
      </c>
      <c r="N38" s="325">
        <v>1.21</v>
      </c>
    </row>
    <row r="39" spans="1:14" x14ac:dyDescent="0.2">
      <c r="A39" s="325">
        <v>500</v>
      </c>
      <c r="B39" s="325">
        <v>5</v>
      </c>
      <c r="C39" s="325" t="s">
        <v>967</v>
      </c>
      <c r="D39" s="325"/>
      <c r="E39" s="325">
        <f>VLOOKUP(A39,References!$A$1:$E$3040,5,FALSE)</f>
        <v>0</v>
      </c>
      <c r="F39" s="402" t="s">
        <v>1050</v>
      </c>
      <c r="G39" s="341" t="s">
        <v>1145</v>
      </c>
      <c r="H39" s="325"/>
      <c r="I39" s="327" t="str">
        <f>VLOOKUP(A39,References!A:I,9,FALSE)</f>
        <v>Yes</v>
      </c>
      <c r="J39" s="325" t="s">
        <v>1298</v>
      </c>
      <c r="K39" s="265" t="str">
        <f>IF(E39=0,"",E39)</f>
        <v/>
      </c>
      <c r="L39" s="415" t="s">
        <v>1304</v>
      </c>
      <c r="M39" s="412" t="s">
        <v>1388</v>
      </c>
      <c r="N39" s="325"/>
    </row>
    <row r="40" spans="1:14" x14ac:dyDescent="0.2">
      <c r="A40" s="325">
        <v>504</v>
      </c>
      <c r="B40" s="325">
        <v>5</v>
      </c>
      <c r="C40" s="325" t="s">
        <v>967</v>
      </c>
      <c r="D40" s="325"/>
      <c r="E40" s="325">
        <f>VLOOKUP(A40,References!$A$1:$E$3040,5,FALSE)</f>
        <v>0</v>
      </c>
      <c r="F40" s="397" t="s">
        <v>1052</v>
      </c>
      <c r="G40" s="379" t="s">
        <v>1277</v>
      </c>
      <c r="H40" s="325"/>
      <c r="I40" s="327" t="str">
        <f>VLOOKUP(A40,References!A:I,9,FALSE)</f>
        <v>Yes</v>
      </c>
      <c r="J40" s="325" t="s">
        <v>1298</v>
      </c>
      <c r="K40" s="265" t="str">
        <f>IF(E40=0,"",E40)</f>
        <v/>
      </c>
      <c r="L40" s="407">
        <v>5</v>
      </c>
      <c r="M40" s="406" t="s">
        <v>1390</v>
      </c>
      <c r="N40" s="325"/>
    </row>
    <row r="41" spans="1:14" x14ac:dyDescent="0.2">
      <c r="A41" s="325">
        <v>506</v>
      </c>
      <c r="B41" s="325">
        <v>5</v>
      </c>
      <c r="C41" s="325" t="s">
        <v>967</v>
      </c>
      <c r="D41" s="325"/>
      <c r="E41" s="325">
        <f>VLOOKUP(A41,References!$A$1:$E$3040,5,FALSE)</f>
        <v>0</v>
      </c>
      <c r="F41" s="397" t="s">
        <v>970</v>
      </c>
      <c r="G41" s="331" t="s">
        <v>1277</v>
      </c>
      <c r="H41" s="325"/>
      <c r="I41" s="327" t="str">
        <f>VLOOKUP(A41,References!A:I,9,FALSE)</f>
        <v>Yes</v>
      </c>
      <c r="J41" s="325" t="s">
        <v>1298</v>
      </c>
      <c r="K41" s="265" t="str">
        <f>IF(E41=0,"",E41)</f>
        <v/>
      </c>
      <c r="L41" s="407">
        <v>5</v>
      </c>
      <c r="M41" s="406" t="s">
        <v>1390</v>
      </c>
      <c r="N41" s="325"/>
    </row>
    <row r="42" spans="1:14" x14ac:dyDescent="0.2">
      <c r="A42" s="325">
        <v>96</v>
      </c>
      <c r="B42" s="325">
        <v>2</v>
      </c>
      <c r="C42" s="325" t="s">
        <v>752</v>
      </c>
      <c r="D42" s="325"/>
      <c r="E42" s="325">
        <f>VLOOKUP(A42,References!$A$1:$E$3040,5,FALSE)</f>
        <v>0</v>
      </c>
      <c r="F42" s="362" t="s">
        <v>1019</v>
      </c>
      <c r="G42" s="325" t="s">
        <v>1145</v>
      </c>
      <c r="H42" s="325"/>
      <c r="I42" s="327" t="str">
        <f>VLOOKUP(A42,References!A:I,9,FALSE)</f>
        <v>Yes</v>
      </c>
      <c r="J42" s="330" t="s">
        <v>1301</v>
      </c>
      <c r="K42" s="265" t="str">
        <f t="shared" ref="K42:K57" si="3">IF(E42=0,"",E42)</f>
        <v/>
      </c>
      <c r="L42" s="415" t="s">
        <v>1308</v>
      </c>
      <c r="M42" s="407" t="s">
        <v>1388</v>
      </c>
      <c r="N42" s="325">
        <v>1.8</v>
      </c>
    </row>
    <row r="43" spans="1:14" x14ac:dyDescent="0.2">
      <c r="A43" s="325">
        <v>104</v>
      </c>
      <c r="B43" s="325">
        <v>2</v>
      </c>
      <c r="C43" s="325" t="s">
        <v>752</v>
      </c>
      <c r="D43" s="325"/>
      <c r="E43" s="325">
        <f>VLOOKUP(A43,References!$A$1:$E$3040,5,FALSE)</f>
        <v>0</v>
      </c>
      <c r="F43" s="399" t="s">
        <v>65</v>
      </c>
      <c r="G43" s="325" t="s">
        <v>1145</v>
      </c>
      <c r="H43" s="325"/>
      <c r="I43" s="327" t="str">
        <f>VLOOKUP(A43,References!A:I,9,FALSE)</f>
        <v>Yes</v>
      </c>
      <c r="J43" s="330" t="s">
        <v>1301</v>
      </c>
      <c r="K43" s="265" t="str">
        <f t="shared" si="3"/>
        <v/>
      </c>
      <c r="L43" s="415" t="s">
        <v>1309</v>
      </c>
      <c r="M43" s="407" t="s">
        <v>1388</v>
      </c>
      <c r="N43" s="325">
        <v>1.8</v>
      </c>
    </row>
    <row r="44" spans="1:14" x14ac:dyDescent="0.2">
      <c r="A44" s="325">
        <v>107</v>
      </c>
      <c r="B44" s="325">
        <v>2</v>
      </c>
      <c r="C44" s="325" t="s">
        <v>752</v>
      </c>
      <c r="D44" s="325"/>
      <c r="E44" s="325">
        <f>VLOOKUP(A44,References!$A$1:$E$3040,5,FALSE)</f>
        <v>0</v>
      </c>
      <c r="F44" s="362" t="s">
        <v>1020</v>
      </c>
      <c r="G44" s="325" t="s">
        <v>1145</v>
      </c>
      <c r="H44" s="325"/>
      <c r="I44" s="327" t="str">
        <f>VLOOKUP(A44,References!A:I,9,FALSE)</f>
        <v>Yes</v>
      </c>
      <c r="J44" s="330" t="s">
        <v>1301</v>
      </c>
      <c r="K44" s="265" t="str">
        <f t="shared" si="3"/>
        <v/>
      </c>
      <c r="L44" s="415" t="s">
        <v>1310</v>
      </c>
      <c r="M44" s="407" t="s">
        <v>1388</v>
      </c>
      <c r="N44" s="325">
        <v>1.8</v>
      </c>
    </row>
    <row r="45" spans="1:14" x14ac:dyDescent="0.2">
      <c r="A45" s="325">
        <v>112</v>
      </c>
      <c r="B45" s="325">
        <v>2</v>
      </c>
      <c r="C45" s="325" t="s">
        <v>752</v>
      </c>
      <c r="D45" s="325"/>
      <c r="E45" s="325">
        <f>VLOOKUP(A45,References!$A$1:$E$3040,5,FALSE)</f>
        <v>0</v>
      </c>
      <c r="F45" s="399" t="s">
        <v>61</v>
      </c>
      <c r="G45" s="325" t="s">
        <v>1145</v>
      </c>
      <c r="H45" s="325"/>
      <c r="I45" s="327" t="str">
        <f>VLOOKUP(A45,References!A:I,9,FALSE)</f>
        <v>Custom-Yes</v>
      </c>
      <c r="J45" s="330" t="s">
        <v>1301</v>
      </c>
      <c r="K45" s="265" t="str">
        <f t="shared" si="3"/>
        <v/>
      </c>
      <c r="L45" s="415" t="s">
        <v>1318</v>
      </c>
      <c r="M45" s="407" t="s">
        <v>1388</v>
      </c>
      <c r="N45" s="325">
        <v>1.8</v>
      </c>
    </row>
    <row r="46" spans="1:14" x14ac:dyDescent="0.2">
      <c r="A46" s="325">
        <v>113</v>
      </c>
      <c r="B46" s="325">
        <v>2</v>
      </c>
      <c r="C46" s="325" t="s">
        <v>752</v>
      </c>
      <c r="D46" s="325"/>
      <c r="E46" s="325">
        <f>VLOOKUP(A46,References!$A$1:$E$3040,5,FALSE)</f>
        <v>0</v>
      </c>
      <c r="F46" s="399" t="s">
        <v>65</v>
      </c>
      <c r="G46" s="325" t="s">
        <v>1145</v>
      </c>
      <c r="H46" s="325"/>
      <c r="I46" s="327" t="str">
        <f>VLOOKUP(A46,References!A:I,9,FALSE)</f>
        <v>Yes</v>
      </c>
      <c r="J46" s="330" t="s">
        <v>1301</v>
      </c>
      <c r="K46" s="265" t="str">
        <f t="shared" si="3"/>
        <v/>
      </c>
      <c r="L46" s="415" t="s">
        <v>1311</v>
      </c>
      <c r="M46" s="407" t="s">
        <v>1388</v>
      </c>
      <c r="N46" s="325">
        <v>1.8</v>
      </c>
    </row>
    <row r="47" spans="1:14" x14ac:dyDescent="0.2">
      <c r="A47" s="325">
        <v>115</v>
      </c>
      <c r="B47" s="325">
        <v>2</v>
      </c>
      <c r="C47" s="325" t="s">
        <v>752</v>
      </c>
      <c r="D47" s="325"/>
      <c r="E47" s="325">
        <f>VLOOKUP(A47,References!$A$1:$E$3040,5,FALSE)</f>
        <v>0</v>
      </c>
      <c r="F47" s="399" t="s">
        <v>66</v>
      </c>
      <c r="G47" s="325" t="s">
        <v>1145</v>
      </c>
      <c r="H47" s="325"/>
      <c r="I47" s="327" t="str">
        <f>VLOOKUP(A47,References!A:I,9,FALSE)</f>
        <v>Custom-Yes</v>
      </c>
      <c r="J47" s="330" t="s">
        <v>1301</v>
      </c>
      <c r="K47" s="265" t="str">
        <f t="shared" si="3"/>
        <v/>
      </c>
      <c r="L47" s="415" t="s">
        <v>1396</v>
      </c>
      <c r="M47" s="407" t="s">
        <v>1388</v>
      </c>
      <c r="N47" s="325">
        <v>1.8</v>
      </c>
    </row>
    <row r="48" spans="1:14" x14ac:dyDescent="0.2">
      <c r="A48" s="325">
        <v>116</v>
      </c>
      <c r="B48" s="325">
        <v>2</v>
      </c>
      <c r="C48" s="325" t="s">
        <v>752</v>
      </c>
      <c r="D48" s="325"/>
      <c r="E48" s="325">
        <f>VLOOKUP(A48,References!$A$1:$E$3040,5,FALSE)</f>
        <v>0</v>
      </c>
      <c r="F48" s="362" t="s">
        <v>1021</v>
      </c>
      <c r="G48" s="325" t="s">
        <v>1145</v>
      </c>
      <c r="H48" s="325"/>
      <c r="I48" s="327" t="str">
        <f>VLOOKUP(A48,References!A:I,9,FALSE)</f>
        <v>Yes</v>
      </c>
      <c r="J48" s="330" t="s">
        <v>1301</v>
      </c>
      <c r="K48" s="265" t="str">
        <f t="shared" si="3"/>
        <v/>
      </c>
      <c r="L48" s="415" t="s">
        <v>1312</v>
      </c>
      <c r="M48" s="407" t="s">
        <v>1388</v>
      </c>
      <c r="N48" s="325">
        <v>1.8</v>
      </c>
    </row>
    <row r="49" spans="1:14" x14ac:dyDescent="0.2">
      <c r="A49" s="325">
        <v>122</v>
      </c>
      <c r="B49" s="325">
        <v>2</v>
      </c>
      <c r="C49" s="325" t="s">
        <v>752</v>
      </c>
      <c r="D49" s="325"/>
      <c r="E49" s="325">
        <f>VLOOKUP(A49,References!$A$1:$E$3040,5,FALSE)</f>
        <v>0</v>
      </c>
      <c r="F49" s="399" t="s">
        <v>65</v>
      </c>
      <c r="G49" s="325" t="s">
        <v>1145</v>
      </c>
      <c r="H49" s="325"/>
      <c r="I49" s="327" t="str">
        <f>VLOOKUP(A49,References!A:I,9,FALSE)</f>
        <v>Yes</v>
      </c>
      <c r="J49" s="330" t="s">
        <v>1301</v>
      </c>
      <c r="K49" s="265" t="str">
        <f t="shared" si="3"/>
        <v/>
      </c>
      <c r="L49" s="415" t="s">
        <v>1313</v>
      </c>
      <c r="M49" s="407" t="s">
        <v>1388</v>
      </c>
      <c r="N49" s="325">
        <v>1.8</v>
      </c>
    </row>
    <row r="50" spans="1:14" x14ac:dyDescent="0.2">
      <c r="A50" s="325">
        <v>134</v>
      </c>
      <c r="B50" s="325">
        <v>2</v>
      </c>
      <c r="C50" s="325" t="s">
        <v>752</v>
      </c>
      <c r="D50" s="325"/>
      <c r="E50" s="325">
        <f>VLOOKUP(A50,References!$A$1:$E$3040,5,FALSE)</f>
        <v>0</v>
      </c>
      <c r="F50" s="362" t="s">
        <v>1023</v>
      </c>
      <c r="G50" s="325" t="s">
        <v>1145</v>
      </c>
      <c r="H50" s="325"/>
      <c r="I50" s="327" t="str">
        <f>VLOOKUP(A50,References!A:I,9,FALSE)</f>
        <v>Yes</v>
      </c>
      <c r="J50" s="330" t="s">
        <v>1301</v>
      </c>
      <c r="K50" s="265" t="str">
        <f t="shared" si="3"/>
        <v/>
      </c>
      <c r="L50" s="415" t="s">
        <v>1314</v>
      </c>
      <c r="M50" s="407" t="s">
        <v>1388</v>
      </c>
      <c r="N50" s="325">
        <v>1.8</v>
      </c>
    </row>
    <row r="51" spans="1:14" x14ac:dyDescent="0.2">
      <c r="A51" s="325">
        <v>139</v>
      </c>
      <c r="B51" s="325">
        <v>2</v>
      </c>
      <c r="C51" s="325" t="s">
        <v>752</v>
      </c>
      <c r="D51" s="325"/>
      <c r="E51" s="325">
        <f>VLOOKUP(A51,References!$A$1:$E$3040,5,FALSE)</f>
        <v>0</v>
      </c>
      <c r="F51" s="399" t="s">
        <v>61</v>
      </c>
      <c r="G51" s="325" t="s">
        <v>1145</v>
      </c>
      <c r="H51" s="325"/>
      <c r="I51" s="327" t="str">
        <f>VLOOKUP(A51,References!A:I,9,FALSE)</f>
        <v>Custom-Yes</v>
      </c>
      <c r="J51" s="330" t="s">
        <v>1301</v>
      </c>
      <c r="K51" s="265" t="str">
        <f t="shared" si="3"/>
        <v/>
      </c>
      <c r="L51" s="415" t="s">
        <v>1319</v>
      </c>
      <c r="M51" s="407" t="s">
        <v>1388</v>
      </c>
      <c r="N51" s="325">
        <v>1.8</v>
      </c>
    </row>
    <row r="52" spans="1:14" x14ac:dyDescent="0.2">
      <c r="A52" s="325">
        <v>140</v>
      </c>
      <c r="B52" s="325">
        <v>2</v>
      </c>
      <c r="C52" s="325" t="s">
        <v>752</v>
      </c>
      <c r="D52" s="325"/>
      <c r="E52" s="325">
        <f>VLOOKUP(A52,References!$A$1:$E$3040,5,FALSE)</f>
        <v>0</v>
      </c>
      <c r="F52" s="399" t="s">
        <v>65</v>
      </c>
      <c r="G52" s="325" t="s">
        <v>1145</v>
      </c>
      <c r="H52" s="325"/>
      <c r="I52" s="327" t="str">
        <f>VLOOKUP(A52,References!A:I,9,FALSE)</f>
        <v>Yes</v>
      </c>
      <c r="J52" s="330" t="s">
        <v>1301</v>
      </c>
      <c r="K52" s="265" t="str">
        <f t="shared" si="3"/>
        <v/>
      </c>
      <c r="L52" s="415" t="s">
        <v>1315</v>
      </c>
      <c r="M52" s="407" t="s">
        <v>1388</v>
      </c>
      <c r="N52" s="325">
        <v>1.8</v>
      </c>
    </row>
    <row r="53" spans="1:14" x14ac:dyDescent="0.2">
      <c r="A53" s="325">
        <v>142</v>
      </c>
      <c r="B53" s="325">
        <v>2</v>
      </c>
      <c r="C53" s="325" t="s">
        <v>752</v>
      </c>
      <c r="D53" s="325"/>
      <c r="E53" s="325">
        <f>VLOOKUP(A53,References!$A$1:$E$3040,5,FALSE)</f>
        <v>0</v>
      </c>
      <c r="F53" s="399" t="s">
        <v>66</v>
      </c>
      <c r="G53" s="325" t="s">
        <v>1145</v>
      </c>
      <c r="H53" s="325"/>
      <c r="I53" s="327" t="str">
        <f>VLOOKUP(A53,References!A:I,9,FALSE)</f>
        <v>Custom-Yes</v>
      </c>
      <c r="J53" s="330" t="s">
        <v>1301</v>
      </c>
      <c r="K53" s="265" t="str">
        <f t="shared" si="3"/>
        <v/>
      </c>
      <c r="L53" s="415" t="s">
        <v>1395</v>
      </c>
      <c r="M53" s="407" t="s">
        <v>1388</v>
      </c>
      <c r="N53" s="325">
        <v>1.8</v>
      </c>
    </row>
    <row r="54" spans="1:14" x14ac:dyDescent="0.2">
      <c r="A54" s="325">
        <v>143</v>
      </c>
      <c r="B54" s="325">
        <v>2</v>
      </c>
      <c r="C54" s="325" t="s">
        <v>752</v>
      </c>
      <c r="D54" s="325"/>
      <c r="E54" s="325">
        <f>VLOOKUP(A54,References!$A$1:$E$3040,5,FALSE)</f>
        <v>0</v>
      </c>
      <c r="F54" s="362" t="s">
        <v>1024</v>
      </c>
      <c r="G54" s="325" t="s">
        <v>1145</v>
      </c>
      <c r="H54" s="325"/>
      <c r="I54" s="327" t="str">
        <f>VLOOKUP(A54,References!A:I,9,FALSE)</f>
        <v>Yes</v>
      </c>
      <c r="J54" s="330" t="s">
        <v>1301</v>
      </c>
      <c r="K54" s="265" t="str">
        <f t="shared" si="3"/>
        <v/>
      </c>
      <c r="L54" s="415" t="s">
        <v>1316</v>
      </c>
      <c r="M54" s="407" t="s">
        <v>1388</v>
      </c>
      <c r="N54" s="325">
        <v>1.8</v>
      </c>
    </row>
    <row r="55" spans="1:14" x14ac:dyDescent="0.2">
      <c r="A55" s="325">
        <v>148</v>
      </c>
      <c r="B55" s="325">
        <v>2</v>
      </c>
      <c r="C55" s="325" t="s">
        <v>752</v>
      </c>
      <c r="D55" s="325"/>
      <c r="E55" s="325">
        <f>VLOOKUP(A55,References!$A$1:$E$3040,5,FALSE)</f>
        <v>0</v>
      </c>
      <c r="F55" s="399" t="s">
        <v>61</v>
      </c>
      <c r="G55" s="325" t="s">
        <v>1145</v>
      </c>
      <c r="H55" s="325"/>
      <c r="I55" s="327" t="str">
        <f>VLOOKUP(A55,References!A:I,9,FALSE)</f>
        <v>Custom-Yes</v>
      </c>
      <c r="J55" s="330" t="s">
        <v>1301</v>
      </c>
      <c r="K55" s="265" t="str">
        <f t="shared" si="3"/>
        <v/>
      </c>
      <c r="L55" s="415" t="s">
        <v>299</v>
      </c>
      <c r="M55" s="407" t="s">
        <v>1388</v>
      </c>
      <c r="N55" s="325">
        <v>1.8</v>
      </c>
    </row>
    <row r="56" spans="1:14" x14ac:dyDescent="0.2">
      <c r="A56" s="325">
        <v>149</v>
      </c>
      <c r="B56" s="325">
        <v>2</v>
      </c>
      <c r="C56" s="325" t="s">
        <v>752</v>
      </c>
      <c r="D56" s="325"/>
      <c r="E56" s="325">
        <f>VLOOKUP(A56,References!$A$1:$E$3040,5,FALSE)</f>
        <v>0</v>
      </c>
      <c r="F56" s="399" t="s">
        <v>65</v>
      </c>
      <c r="G56" s="325" t="s">
        <v>1145</v>
      </c>
      <c r="H56" s="325"/>
      <c r="I56" s="327" t="str">
        <f>VLOOKUP(A56,References!A:I,9,FALSE)</f>
        <v>Yes</v>
      </c>
      <c r="J56" s="330" t="s">
        <v>1301</v>
      </c>
      <c r="K56" s="265" t="str">
        <f t="shared" si="3"/>
        <v/>
      </c>
      <c r="L56" s="415" t="s">
        <v>1317</v>
      </c>
      <c r="M56" s="407" t="s">
        <v>1388</v>
      </c>
      <c r="N56" s="325">
        <v>1.8</v>
      </c>
    </row>
    <row r="57" spans="1:14" x14ac:dyDescent="0.2">
      <c r="A57" s="325">
        <v>151</v>
      </c>
      <c r="B57" s="325">
        <v>2</v>
      </c>
      <c r="C57" s="325" t="s">
        <v>752</v>
      </c>
      <c r="D57" s="325"/>
      <c r="E57" s="325">
        <f>VLOOKUP(A57,References!$A$1:$E$3040,5,FALSE)</f>
        <v>0</v>
      </c>
      <c r="F57" s="399" t="s">
        <v>66</v>
      </c>
      <c r="G57" s="325" t="s">
        <v>1145</v>
      </c>
      <c r="H57" s="325"/>
      <c r="I57" s="327" t="str">
        <f>VLOOKUP(A57,References!A:I,9,FALSE)</f>
        <v>Custom-Yes</v>
      </c>
      <c r="J57" s="330" t="s">
        <v>1301</v>
      </c>
      <c r="K57" s="265" t="str">
        <f t="shared" si="3"/>
        <v/>
      </c>
      <c r="L57" s="415" t="s">
        <v>1397</v>
      </c>
      <c r="M57" s="407" t="s">
        <v>1388</v>
      </c>
      <c r="N57" s="325">
        <v>1.8</v>
      </c>
    </row>
    <row r="58" spans="1:14" x14ac:dyDescent="0.2">
      <c r="A58" s="325">
        <v>567</v>
      </c>
      <c r="B58" s="325">
        <v>6</v>
      </c>
      <c r="C58" s="325" t="s">
        <v>974</v>
      </c>
      <c r="D58" s="325"/>
      <c r="E58" s="325">
        <f>VLOOKUP(A58,References!$A$1:$E$3040,5,FALSE)</f>
        <v>0</v>
      </c>
      <c r="F58" s="398" t="s">
        <v>648</v>
      </c>
      <c r="G58" s="353" t="s">
        <v>1294</v>
      </c>
      <c r="H58" s="325" t="s">
        <v>182</v>
      </c>
      <c r="I58" s="327" t="str">
        <f>VLOOKUP(A58,References!A:I,9,FALSE)</f>
        <v>Yes</v>
      </c>
      <c r="J58" s="325" t="s">
        <v>974</v>
      </c>
      <c r="K58" s="369" t="str">
        <f t="shared" ref="K58:K94" si="4">IF(E58=0,"",E58)</f>
        <v/>
      </c>
      <c r="L58" s="407">
        <v>0.1</v>
      </c>
      <c r="M58" s="405"/>
      <c r="N58" s="253" t="s">
        <v>1384</v>
      </c>
    </row>
    <row r="59" spans="1:14" x14ac:dyDescent="0.2">
      <c r="A59" s="325">
        <v>568</v>
      </c>
      <c r="B59" s="325">
        <v>6</v>
      </c>
      <c r="C59" s="325" t="s">
        <v>974</v>
      </c>
      <c r="D59" s="325"/>
      <c r="E59" s="325">
        <f>VLOOKUP(A59,References!$A$1:$E$3040,5,FALSE)</f>
        <v>0</v>
      </c>
      <c r="F59" s="398" t="s">
        <v>187</v>
      </c>
      <c r="G59" s="353" t="s">
        <v>1294</v>
      </c>
      <c r="H59" s="325" t="s">
        <v>182</v>
      </c>
      <c r="I59" s="327" t="str">
        <f>VLOOKUP(A59,References!A:I,9,FALSE)</f>
        <v>Yes</v>
      </c>
      <c r="J59" s="325" t="s">
        <v>974</v>
      </c>
      <c r="K59" s="369" t="str">
        <f t="shared" si="4"/>
        <v/>
      </c>
      <c r="L59" s="407">
        <v>0.2</v>
      </c>
      <c r="M59" s="405"/>
      <c r="N59" s="253" t="s">
        <v>1384</v>
      </c>
    </row>
    <row r="60" spans="1:14" x14ac:dyDescent="0.2">
      <c r="A60" s="325">
        <v>569</v>
      </c>
      <c r="B60" s="325">
        <v>6</v>
      </c>
      <c r="C60" s="325" t="s">
        <v>974</v>
      </c>
      <c r="D60" s="325"/>
      <c r="E60" s="325">
        <f>VLOOKUP(A60,References!$A$1:$E$3040,5,FALSE)</f>
        <v>0</v>
      </c>
      <c r="F60" s="398" t="s">
        <v>649</v>
      </c>
      <c r="G60" s="353" t="s">
        <v>1294</v>
      </c>
      <c r="H60" s="325" t="s">
        <v>182</v>
      </c>
      <c r="I60" s="327" t="str">
        <f>VLOOKUP(A60,References!A:I,9,FALSE)</f>
        <v>Yes</v>
      </c>
      <c r="J60" s="325" t="s">
        <v>974</v>
      </c>
      <c r="K60" s="369" t="str">
        <f t="shared" si="4"/>
        <v/>
      </c>
      <c r="L60" s="407">
        <v>0.3</v>
      </c>
      <c r="M60" s="405"/>
      <c r="N60" s="253" t="s">
        <v>1384</v>
      </c>
    </row>
    <row r="61" spans="1:14" x14ac:dyDescent="0.2">
      <c r="A61" s="325">
        <v>570</v>
      </c>
      <c r="B61" s="325">
        <v>6</v>
      </c>
      <c r="C61" s="325" t="s">
        <v>974</v>
      </c>
      <c r="D61" s="325"/>
      <c r="E61" s="325">
        <f>VLOOKUP(A61,References!$A$1:$E$3040,5,FALSE)</f>
        <v>0</v>
      </c>
      <c r="F61" s="398" t="s">
        <v>650</v>
      </c>
      <c r="G61" s="353" t="s">
        <v>1294</v>
      </c>
      <c r="H61" s="325" t="s">
        <v>182</v>
      </c>
      <c r="I61" s="327" t="str">
        <f>VLOOKUP(A61,References!A:I,9,FALSE)</f>
        <v>Yes</v>
      </c>
      <c r="J61" s="325" t="s">
        <v>974</v>
      </c>
      <c r="K61" s="369" t="str">
        <f t="shared" si="4"/>
        <v/>
      </c>
      <c r="L61" s="407">
        <v>0.4</v>
      </c>
      <c r="M61" s="405"/>
      <c r="N61" s="253" t="s">
        <v>1384</v>
      </c>
    </row>
    <row r="62" spans="1:14" x14ac:dyDescent="0.2">
      <c r="A62" s="325">
        <v>571</v>
      </c>
      <c r="B62" s="325">
        <v>6</v>
      </c>
      <c r="C62" s="325" t="s">
        <v>974</v>
      </c>
      <c r="D62" s="325"/>
      <c r="E62" s="325">
        <f>VLOOKUP(A62,References!$A$1:$E$3040,5,FALSE)</f>
        <v>0</v>
      </c>
      <c r="F62" s="398" t="s">
        <v>188</v>
      </c>
      <c r="G62" s="353" t="s">
        <v>1294</v>
      </c>
      <c r="H62" s="325" t="s">
        <v>182</v>
      </c>
      <c r="I62" s="327" t="str">
        <f>VLOOKUP(A62,References!A:I,9,FALSE)</f>
        <v>Yes</v>
      </c>
      <c r="J62" s="325" t="s">
        <v>974</v>
      </c>
      <c r="K62" s="369" t="str">
        <f t="shared" si="4"/>
        <v/>
      </c>
      <c r="L62" s="407">
        <v>0.5</v>
      </c>
      <c r="M62" s="405"/>
      <c r="N62" s="253" t="s">
        <v>1384</v>
      </c>
    </row>
    <row r="63" spans="1:14" x14ac:dyDescent="0.2">
      <c r="A63" s="325">
        <v>574</v>
      </c>
      <c r="B63" s="325">
        <v>6</v>
      </c>
      <c r="C63" s="325" t="s">
        <v>974</v>
      </c>
      <c r="D63" s="325"/>
      <c r="E63" s="325">
        <f>VLOOKUP(A63,References!$A$1:$E$3040,5,FALSE)</f>
        <v>0</v>
      </c>
      <c r="F63" s="398" t="s">
        <v>89</v>
      </c>
      <c r="G63" s="353" t="s">
        <v>1294</v>
      </c>
      <c r="H63" s="325" t="s">
        <v>182</v>
      </c>
      <c r="I63" s="327" t="str">
        <f>VLOOKUP(A63,References!A:I,9,FALSE)</f>
        <v>Yes</v>
      </c>
      <c r="J63" s="325" t="s">
        <v>974</v>
      </c>
      <c r="K63" s="369" t="str">
        <f t="shared" si="4"/>
        <v/>
      </c>
      <c r="L63" s="407">
        <v>0.6</v>
      </c>
      <c r="M63" s="405"/>
      <c r="N63" s="253" t="s">
        <v>1384</v>
      </c>
    </row>
    <row r="64" spans="1:14" x14ac:dyDescent="0.2">
      <c r="A64" s="325">
        <v>575</v>
      </c>
      <c r="B64" s="325">
        <v>6</v>
      </c>
      <c r="C64" s="325" t="s">
        <v>974</v>
      </c>
      <c r="D64" s="325"/>
      <c r="E64" s="325">
        <f>VLOOKUP(A64,References!$A$1:$E$3040,5,FALSE)</f>
        <v>0</v>
      </c>
      <c r="F64" s="398" t="s">
        <v>90</v>
      </c>
      <c r="G64" s="353" t="s">
        <v>1294</v>
      </c>
      <c r="H64" s="325" t="s">
        <v>182</v>
      </c>
      <c r="I64" s="327" t="str">
        <f>VLOOKUP(A64,References!A:I,9,FALSE)</f>
        <v>Yes</v>
      </c>
      <c r="J64" s="325" t="s">
        <v>974</v>
      </c>
      <c r="K64" s="369" t="str">
        <f t="shared" si="4"/>
        <v/>
      </c>
      <c r="L64" s="407">
        <v>0.7</v>
      </c>
      <c r="M64" s="405"/>
      <c r="N64" s="253" t="s">
        <v>1384</v>
      </c>
    </row>
    <row r="65" spans="1:14" x14ac:dyDescent="0.2">
      <c r="A65" s="325">
        <v>576</v>
      </c>
      <c r="B65" s="325">
        <v>6</v>
      </c>
      <c r="C65" s="325" t="s">
        <v>974</v>
      </c>
      <c r="D65" s="325"/>
      <c r="E65" s="325">
        <f>VLOOKUP(A65,References!$A$1:$E$3040,5,FALSE)</f>
        <v>0</v>
      </c>
      <c r="F65" s="398" t="s">
        <v>191</v>
      </c>
      <c r="G65" s="353" t="s">
        <v>1294</v>
      </c>
      <c r="H65" s="325" t="s">
        <v>182</v>
      </c>
      <c r="I65" s="327" t="str">
        <f>VLOOKUP(A65,References!A:I,9,FALSE)</f>
        <v>Yes</v>
      </c>
      <c r="J65" s="325" t="s">
        <v>974</v>
      </c>
      <c r="K65" s="369" t="str">
        <f t="shared" si="4"/>
        <v/>
      </c>
      <c r="L65" s="407">
        <v>0.8</v>
      </c>
      <c r="M65" s="405"/>
      <c r="N65" s="253" t="s">
        <v>1384</v>
      </c>
    </row>
    <row r="66" spans="1:14" x14ac:dyDescent="0.2">
      <c r="A66" s="325">
        <v>577</v>
      </c>
      <c r="B66" s="325">
        <v>6</v>
      </c>
      <c r="C66" s="325" t="s">
        <v>974</v>
      </c>
      <c r="D66" s="325"/>
      <c r="E66" s="325">
        <f>VLOOKUP(A66,References!$A$1:$E$3040,5,FALSE)</f>
        <v>0</v>
      </c>
      <c r="F66" s="398" t="s">
        <v>192</v>
      </c>
      <c r="G66" s="353" t="s">
        <v>1294</v>
      </c>
      <c r="H66" s="325" t="s">
        <v>182</v>
      </c>
      <c r="I66" s="327" t="str">
        <f>VLOOKUP(A66,References!A:I,9,FALSE)</f>
        <v>Yes</v>
      </c>
      <c r="J66" s="325" t="s">
        <v>974</v>
      </c>
      <c r="K66" s="369" t="str">
        <f t="shared" si="4"/>
        <v/>
      </c>
      <c r="L66" s="407">
        <v>0.9</v>
      </c>
      <c r="M66" s="405"/>
      <c r="N66" s="253" t="s">
        <v>1384</v>
      </c>
    </row>
    <row r="67" spans="1:14" x14ac:dyDescent="0.2">
      <c r="A67" s="325">
        <v>578</v>
      </c>
      <c r="B67" s="325">
        <v>6</v>
      </c>
      <c r="C67" s="325" t="s">
        <v>974</v>
      </c>
      <c r="D67" s="325"/>
      <c r="E67" s="325">
        <f>VLOOKUP(A67,References!$A$1:$E$3040,5,FALSE)</f>
        <v>0</v>
      </c>
      <c r="F67" s="398" t="s">
        <v>193</v>
      </c>
      <c r="G67" s="353" t="s">
        <v>1294</v>
      </c>
      <c r="H67" s="325" t="s">
        <v>182</v>
      </c>
      <c r="I67" s="327" t="str">
        <f>VLOOKUP(A67,References!A:I,9,FALSE)</f>
        <v>Yes</v>
      </c>
      <c r="J67" s="325" t="s">
        <v>974</v>
      </c>
      <c r="K67" s="369" t="str">
        <f t="shared" si="4"/>
        <v/>
      </c>
      <c r="L67" s="407">
        <v>0.99</v>
      </c>
      <c r="M67" s="405"/>
      <c r="N67" s="253" t="s">
        <v>1384</v>
      </c>
    </row>
    <row r="68" spans="1:14" x14ac:dyDescent="0.2">
      <c r="A68" s="325">
        <v>580</v>
      </c>
      <c r="B68" s="325">
        <v>6</v>
      </c>
      <c r="C68" s="325" t="s">
        <v>974</v>
      </c>
      <c r="D68" s="325"/>
      <c r="E68" s="325">
        <f>VLOOKUP(A68,References!$A$1:$E$3040,5,FALSE)</f>
        <v>0</v>
      </c>
      <c r="F68" s="398" t="s">
        <v>648</v>
      </c>
      <c r="G68" s="353" t="s">
        <v>1294</v>
      </c>
      <c r="H68" s="325" t="s">
        <v>183</v>
      </c>
      <c r="I68" s="327" t="str">
        <f>VLOOKUP(A68,References!A:I,9,FALSE)</f>
        <v>Yes</v>
      </c>
      <c r="J68" s="325" t="s">
        <v>974</v>
      </c>
      <c r="K68" s="369" t="str">
        <f t="shared" si="4"/>
        <v/>
      </c>
      <c r="L68" s="407">
        <v>1.1000000000000001</v>
      </c>
      <c r="M68" s="405"/>
      <c r="N68" s="253" t="s">
        <v>1384</v>
      </c>
    </row>
    <row r="69" spans="1:14" x14ac:dyDescent="0.2">
      <c r="A69" s="325">
        <v>581</v>
      </c>
      <c r="B69" s="325">
        <v>6</v>
      </c>
      <c r="C69" s="325" t="s">
        <v>974</v>
      </c>
      <c r="D69" s="325"/>
      <c r="E69" s="325">
        <f>VLOOKUP(A69,References!$A$1:$E$3040,5,FALSE)</f>
        <v>0</v>
      </c>
      <c r="F69" s="398" t="s">
        <v>187</v>
      </c>
      <c r="G69" s="353" t="s">
        <v>1294</v>
      </c>
      <c r="H69" s="325" t="s">
        <v>183</v>
      </c>
      <c r="I69" s="327" t="str">
        <f>VLOOKUP(A69,References!A:I,9,FALSE)</f>
        <v>Yes</v>
      </c>
      <c r="J69" s="325" t="s">
        <v>974</v>
      </c>
      <c r="K69" s="369" t="str">
        <f t="shared" si="4"/>
        <v/>
      </c>
      <c r="L69" s="407">
        <v>1.2</v>
      </c>
      <c r="M69" s="405"/>
      <c r="N69" s="253" t="s">
        <v>1384</v>
      </c>
    </row>
    <row r="70" spans="1:14" x14ac:dyDescent="0.2">
      <c r="A70" s="325">
        <v>582</v>
      </c>
      <c r="B70" s="325">
        <v>6</v>
      </c>
      <c r="C70" s="325" t="s">
        <v>974</v>
      </c>
      <c r="D70" s="325"/>
      <c r="E70" s="325">
        <f>VLOOKUP(A70,References!$A$1:$E$3040,5,FALSE)</f>
        <v>0</v>
      </c>
      <c r="F70" s="398" t="s">
        <v>649</v>
      </c>
      <c r="G70" s="353" t="s">
        <v>1294</v>
      </c>
      <c r="H70" s="325" t="s">
        <v>183</v>
      </c>
      <c r="I70" s="327" t="str">
        <f>VLOOKUP(A70,References!A:I,9,FALSE)</f>
        <v>Yes</v>
      </c>
      <c r="J70" s="325" t="s">
        <v>974</v>
      </c>
      <c r="K70" s="369" t="str">
        <f t="shared" si="4"/>
        <v/>
      </c>
      <c r="L70" s="407">
        <v>1.3</v>
      </c>
      <c r="M70" s="405"/>
      <c r="N70" s="253" t="s">
        <v>1384</v>
      </c>
    </row>
    <row r="71" spans="1:14" x14ac:dyDescent="0.2">
      <c r="A71" s="325">
        <v>583</v>
      </c>
      <c r="B71" s="325">
        <v>6</v>
      </c>
      <c r="C71" s="325" t="s">
        <v>974</v>
      </c>
      <c r="D71" s="325"/>
      <c r="E71" s="325">
        <f>VLOOKUP(A71,References!$A$1:$E$3040,5,FALSE)</f>
        <v>0</v>
      </c>
      <c r="F71" s="398" t="s">
        <v>650</v>
      </c>
      <c r="G71" s="353" t="s">
        <v>1294</v>
      </c>
      <c r="H71" s="325" t="s">
        <v>183</v>
      </c>
      <c r="I71" s="327" t="str">
        <f>VLOOKUP(A71,References!A:I,9,FALSE)</f>
        <v>Yes</v>
      </c>
      <c r="J71" s="325" t="s">
        <v>974</v>
      </c>
      <c r="K71" s="369" t="str">
        <f t="shared" si="4"/>
        <v/>
      </c>
      <c r="L71" s="407">
        <v>1.4</v>
      </c>
      <c r="M71" s="405"/>
      <c r="N71" s="253" t="s">
        <v>1384</v>
      </c>
    </row>
    <row r="72" spans="1:14" x14ac:dyDescent="0.2">
      <c r="A72" s="325">
        <v>584</v>
      </c>
      <c r="B72" s="325">
        <v>6</v>
      </c>
      <c r="C72" s="325" t="s">
        <v>974</v>
      </c>
      <c r="D72" s="325"/>
      <c r="E72" s="325">
        <f>VLOOKUP(A72,References!$A$1:$E$3040,5,FALSE)</f>
        <v>0</v>
      </c>
      <c r="F72" s="398" t="s">
        <v>188</v>
      </c>
      <c r="G72" s="353" t="s">
        <v>1294</v>
      </c>
      <c r="H72" s="325" t="s">
        <v>183</v>
      </c>
      <c r="I72" s="327" t="str">
        <f>VLOOKUP(A72,References!A:I,9,FALSE)</f>
        <v>Yes</v>
      </c>
      <c r="J72" s="325" t="s">
        <v>974</v>
      </c>
      <c r="K72" s="369" t="str">
        <f t="shared" si="4"/>
        <v/>
      </c>
      <c r="L72" s="407">
        <v>1.5</v>
      </c>
      <c r="M72" s="405"/>
      <c r="N72" s="253" t="s">
        <v>1384</v>
      </c>
    </row>
    <row r="73" spans="1:14" x14ac:dyDescent="0.2">
      <c r="A73" s="325">
        <v>587</v>
      </c>
      <c r="B73" s="325">
        <v>6</v>
      </c>
      <c r="C73" s="325" t="s">
        <v>974</v>
      </c>
      <c r="D73" s="325"/>
      <c r="E73" s="325">
        <f>VLOOKUP(A73,References!$A$1:$E$3040,5,FALSE)</f>
        <v>0</v>
      </c>
      <c r="F73" s="398" t="s">
        <v>89</v>
      </c>
      <c r="G73" s="353" t="s">
        <v>1294</v>
      </c>
      <c r="H73" s="325" t="s">
        <v>183</v>
      </c>
      <c r="I73" s="327" t="str">
        <f>VLOOKUP(A73,References!A:I,9,FALSE)</f>
        <v>Yes</v>
      </c>
      <c r="J73" s="325" t="s">
        <v>974</v>
      </c>
      <c r="K73" s="369" t="str">
        <f t="shared" si="4"/>
        <v/>
      </c>
      <c r="L73" s="407">
        <v>1.6</v>
      </c>
      <c r="M73" s="405"/>
      <c r="N73" s="253" t="s">
        <v>1384</v>
      </c>
    </row>
    <row r="74" spans="1:14" x14ac:dyDescent="0.2">
      <c r="A74" s="325">
        <v>588</v>
      </c>
      <c r="B74" s="325">
        <v>6</v>
      </c>
      <c r="C74" s="325" t="s">
        <v>974</v>
      </c>
      <c r="D74" s="325"/>
      <c r="E74" s="325">
        <f>VLOOKUP(A74,References!$A$1:$E$3040,5,FALSE)</f>
        <v>0</v>
      </c>
      <c r="F74" s="398" t="s">
        <v>90</v>
      </c>
      <c r="G74" s="353" t="s">
        <v>1294</v>
      </c>
      <c r="H74" s="325" t="s">
        <v>183</v>
      </c>
      <c r="I74" s="327" t="str">
        <f>VLOOKUP(A74,References!A:I,9,FALSE)</f>
        <v>Yes</v>
      </c>
      <c r="J74" s="325" t="s">
        <v>974</v>
      </c>
      <c r="K74" s="369" t="str">
        <f t="shared" si="4"/>
        <v/>
      </c>
      <c r="L74" s="407">
        <v>1.7</v>
      </c>
      <c r="M74" s="405"/>
      <c r="N74" s="253" t="s">
        <v>1384</v>
      </c>
    </row>
    <row r="75" spans="1:14" x14ac:dyDescent="0.2">
      <c r="A75" s="325">
        <v>589</v>
      </c>
      <c r="B75" s="325">
        <v>6</v>
      </c>
      <c r="C75" s="325" t="s">
        <v>974</v>
      </c>
      <c r="D75" s="325"/>
      <c r="E75" s="325">
        <f>VLOOKUP(A75,References!$A$1:$E$3040,5,FALSE)</f>
        <v>0</v>
      </c>
      <c r="F75" s="398" t="s">
        <v>191</v>
      </c>
      <c r="G75" s="353" t="s">
        <v>1294</v>
      </c>
      <c r="H75" s="325" t="s">
        <v>183</v>
      </c>
      <c r="I75" s="327" t="str">
        <f>VLOOKUP(A75,References!A:I,9,FALSE)</f>
        <v>Yes</v>
      </c>
      <c r="J75" s="325" t="s">
        <v>974</v>
      </c>
      <c r="K75" s="369" t="str">
        <f t="shared" si="4"/>
        <v/>
      </c>
      <c r="L75" s="407">
        <v>1.8</v>
      </c>
      <c r="M75" s="405"/>
      <c r="N75" s="253" t="s">
        <v>1384</v>
      </c>
    </row>
    <row r="76" spans="1:14" x14ac:dyDescent="0.2">
      <c r="A76" s="325">
        <v>590</v>
      </c>
      <c r="B76" s="325">
        <v>6</v>
      </c>
      <c r="C76" s="325" t="s">
        <v>974</v>
      </c>
      <c r="D76" s="325"/>
      <c r="E76" s="325">
        <f>VLOOKUP(A76,References!$A$1:$E$3040,5,FALSE)</f>
        <v>0</v>
      </c>
      <c r="F76" s="398" t="s">
        <v>192</v>
      </c>
      <c r="G76" s="353" t="s">
        <v>1294</v>
      </c>
      <c r="H76" s="325" t="s">
        <v>183</v>
      </c>
      <c r="I76" s="327" t="str">
        <f>VLOOKUP(A76,References!A:I,9,FALSE)</f>
        <v>Yes</v>
      </c>
      <c r="J76" s="325" t="s">
        <v>974</v>
      </c>
      <c r="K76" s="369" t="str">
        <f t="shared" si="4"/>
        <v/>
      </c>
      <c r="L76" s="407">
        <v>1.9</v>
      </c>
      <c r="M76" s="405"/>
      <c r="N76" s="253" t="s">
        <v>1384</v>
      </c>
    </row>
    <row r="77" spans="1:14" x14ac:dyDescent="0.2">
      <c r="A77" s="325">
        <v>591</v>
      </c>
      <c r="B77" s="325">
        <v>6</v>
      </c>
      <c r="C77" s="325" t="s">
        <v>974</v>
      </c>
      <c r="D77" s="325"/>
      <c r="E77" s="325">
        <f>VLOOKUP(A77,References!$A$1:$E$3040,5,FALSE)</f>
        <v>0</v>
      </c>
      <c r="F77" s="398" t="s">
        <v>193</v>
      </c>
      <c r="G77" s="353" t="s">
        <v>1294</v>
      </c>
      <c r="H77" s="325" t="s">
        <v>183</v>
      </c>
      <c r="I77" s="327" t="str">
        <f>VLOOKUP(A77,References!A:I,9,FALSE)</f>
        <v>Yes</v>
      </c>
      <c r="J77" s="325" t="s">
        <v>974</v>
      </c>
      <c r="K77" s="369" t="str">
        <f t="shared" si="4"/>
        <v/>
      </c>
      <c r="L77" s="407">
        <v>1.99</v>
      </c>
      <c r="M77" s="405"/>
      <c r="N77" s="253" t="s">
        <v>1384</v>
      </c>
    </row>
    <row r="78" spans="1:14" x14ac:dyDescent="0.2">
      <c r="A78" s="325">
        <v>593</v>
      </c>
      <c r="B78" s="325">
        <v>6</v>
      </c>
      <c r="C78" s="325" t="s">
        <v>974</v>
      </c>
      <c r="D78" s="325"/>
      <c r="E78" s="325">
        <f>VLOOKUP(A78,References!$A$1:$E$3040,5,FALSE)</f>
        <v>0</v>
      </c>
      <c r="F78" s="398" t="s">
        <v>648</v>
      </c>
      <c r="G78" s="353" t="s">
        <v>1294</v>
      </c>
      <c r="H78" s="325" t="s">
        <v>184</v>
      </c>
      <c r="I78" s="327" t="str">
        <f>VLOOKUP(A78,References!A:I,9,FALSE)</f>
        <v>Yes</v>
      </c>
      <c r="J78" s="325" t="s">
        <v>974</v>
      </c>
      <c r="K78" s="369" t="str">
        <f t="shared" si="4"/>
        <v/>
      </c>
      <c r="L78" s="407">
        <v>2.1</v>
      </c>
      <c r="M78" s="405"/>
      <c r="N78" s="253" t="s">
        <v>1384</v>
      </c>
    </row>
    <row r="79" spans="1:14" x14ac:dyDescent="0.2">
      <c r="A79" s="325">
        <v>594</v>
      </c>
      <c r="B79" s="325">
        <v>6</v>
      </c>
      <c r="C79" s="325" t="s">
        <v>974</v>
      </c>
      <c r="D79" s="325"/>
      <c r="E79" s="325">
        <f>VLOOKUP(A79,References!$A$1:$E$3040,5,FALSE)</f>
        <v>0</v>
      </c>
      <c r="F79" s="398" t="s">
        <v>187</v>
      </c>
      <c r="G79" s="353" t="s">
        <v>1294</v>
      </c>
      <c r="H79" s="325" t="s">
        <v>184</v>
      </c>
      <c r="I79" s="327" t="str">
        <f>VLOOKUP(A79,References!A:I,9,FALSE)</f>
        <v>Yes</v>
      </c>
      <c r="J79" s="325" t="s">
        <v>974</v>
      </c>
      <c r="K79" s="369" t="str">
        <f t="shared" si="4"/>
        <v/>
      </c>
      <c r="L79" s="407">
        <v>2.2000000000000002</v>
      </c>
      <c r="M79" s="405"/>
      <c r="N79" s="253" t="s">
        <v>1384</v>
      </c>
    </row>
    <row r="80" spans="1:14" x14ac:dyDescent="0.2">
      <c r="A80" s="325">
        <v>595</v>
      </c>
      <c r="B80" s="325">
        <v>6</v>
      </c>
      <c r="C80" s="325" t="s">
        <v>974</v>
      </c>
      <c r="D80" s="325"/>
      <c r="E80" s="325">
        <f>VLOOKUP(A80,References!$A$1:$E$3040,5,FALSE)</f>
        <v>0</v>
      </c>
      <c r="F80" s="398" t="s">
        <v>649</v>
      </c>
      <c r="G80" s="353" t="s">
        <v>1294</v>
      </c>
      <c r="H80" s="325" t="s">
        <v>184</v>
      </c>
      <c r="I80" s="327" t="str">
        <f>VLOOKUP(A80,References!A:I,9,FALSE)</f>
        <v>Yes</v>
      </c>
      <c r="J80" s="325" t="s">
        <v>974</v>
      </c>
      <c r="K80" s="369" t="str">
        <f t="shared" si="4"/>
        <v/>
      </c>
      <c r="L80" s="407">
        <v>2.2999999999999998</v>
      </c>
      <c r="M80" s="405"/>
      <c r="N80" s="253" t="s">
        <v>1384</v>
      </c>
    </row>
    <row r="81" spans="1:14" x14ac:dyDescent="0.2">
      <c r="A81" s="325">
        <v>596</v>
      </c>
      <c r="B81" s="325">
        <v>6</v>
      </c>
      <c r="C81" s="325" t="s">
        <v>974</v>
      </c>
      <c r="D81" s="325"/>
      <c r="E81" s="325">
        <f>VLOOKUP(A81,References!$A$1:$E$3040,5,FALSE)</f>
        <v>0</v>
      </c>
      <c r="F81" s="398" t="s">
        <v>650</v>
      </c>
      <c r="G81" s="353" t="s">
        <v>1294</v>
      </c>
      <c r="H81" s="325" t="s">
        <v>184</v>
      </c>
      <c r="I81" s="327" t="str">
        <f>VLOOKUP(A81,References!A:I,9,FALSE)</f>
        <v>Yes</v>
      </c>
      <c r="J81" s="325" t="s">
        <v>974</v>
      </c>
      <c r="K81" s="369" t="str">
        <f t="shared" si="4"/>
        <v/>
      </c>
      <c r="L81" s="407">
        <v>2.4</v>
      </c>
      <c r="M81" s="405"/>
      <c r="N81" s="253" t="s">
        <v>1384</v>
      </c>
    </row>
    <row r="82" spans="1:14" x14ac:dyDescent="0.2">
      <c r="A82" s="325">
        <v>597</v>
      </c>
      <c r="B82" s="325">
        <v>6</v>
      </c>
      <c r="C82" s="325" t="s">
        <v>974</v>
      </c>
      <c r="D82" s="325"/>
      <c r="E82" s="325">
        <f>VLOOKUP(A82,References!$A$1:$E$3040,5,FALSE)</f>
        <v>0</v>
      </c>
      <c r="F82" s="398" t="s">
        <v>188</v>
      </c>
      <c r="G82" s="353" t="s">
        <v>1294</v>
      </c>
      <c r="H82" s="325" t="s">
        <v>184</v>
      </c>
      <c r="I82" s="327" t="str">
        <f>VLOOKUP(A82,References!A:I,9,FALSE)</f>
        <v>Yes</v>
      </c>
      <c r="J82" s="325" t="s">
        <v>974</v>
      </c>
      <c r="K82" s="369" t="str">
        <f t="shared" si="4"/>
        <v/>
      </c>
      <c r="L82" s="407">
        <v>2.5</v>
      </c>
      <c r="M82" s="405"/>
      <c r="N82" s="253" t="s">
        <v>1384</v>
      </c>
    </row>
    <row r="83" spans="1:14" x14ac:dyDescent="0.2">
      <c r="A83" s="325">
        <v>600</v>
      </c>
      <c r="B83" s="325">
        <v>6</v>
      </c>
      <c r="C83" s="325" t="s">
        <v>974</v>
      </c>
      <c r="D83" s="325"/>
      <c r="E83" s="325">
        <f>VLOOKUP(A83,References!$A$1:$E$3040,5,FALSE)</f>
        <v>0</v>
      </c>
      <c r="F83" s="398" t="s">
        <v>89</v>
      </c>
      <c r="G83" s="353" t="s">
        <v>1294</v>
      </c>
      <c r="H83" s="325" t="s">
        <v>184</v>
      </c>
      <c r="I83" s="327" t="str">
        <f>VLOOKUP(A83,References!A:I,9,FALSE)</f>
        <v>Yes</v>
      </c>
      <c r="J83" s="325" t="s">
        <v>974</v>
      </c>
      <c r="K83" s="369" t="str">
        <f t="shared" si="4"/>
        <v/>
      </c>
      <c r="L83" s="407">
        <v>2.6</v>
      </c>
      <c r="M83" s="405"/>
      <c r="N83" s="253" t="s">
        <v>1384</v>
      </c>
    </row>
    <row r="84" spans="1:14" x14ac:dyDescent="0.2">
      <c r="A84" s="325">
        <v>601</v>
      </c>
      <c r="B84" s="325">
        <v>6</v>
      </c>
      <c r="C84" s="325" t="s">
        <v>974</v>
      </c>
      <c r="D84" s="325"/>
      <c r="E84" s="325">
        <f>VLOOKUP(A84,References!$A$1:$E$3040,5,FALSE)</f>
        <v>0</v>
      </c>
      <c r="F84" s="398" t="s">
        <v>90</v>
      </c>
      <c r="G84" s="353" t="s">
        <v>1294</v>
      </c>
      <c r="H84" s="325" t="s">
        <v>184</v>
      </c>
      <c r="I84" s="327" t="str">
        <f>VLOOKUP(A84,References!A:I,9,FALSE)</f>
        <v>Yes</v>
      </c>
      <c r="J84" s="325" t="s">
        <v>974</v>
      </c>
      <c r="K84" s="369" t="str">
        <f t="shared" si="4"/>
        <v/>
      </c>
      <c r="L84" s="407">
        <v>2.7</v>
      </c>
      <c r="M84" s="405"/>
      <c r="N84" s="253" t="s">
        <v>1384</v>
      </c>
    </row>
    <row r="85" spans="1:14" x14ac:dyDescent="0.2">
      <c r="A85" s="325">
        <v>602</v>
      </c>
      <c r="B85" s="325">
        <v>6</v>
      </c>
      <c r="C85" s="325" t="s">
        <v>974</v>
      </c>
      <c r="D85" s="325"/>
      <c r="E85" s="325">
        <f>VLOOKUP(A85,References!$A$1:$E$3040,5,FALSE)</f>
        <v>0</v>
      </c>
      <c r="F85" s="398" t="s">
        <v>191</v>
      </c>
      <c r="G85" s="353" t="s">
        <v>1294</v>
      </c>
      <c r="H85" s="325" t="s">
        <v>184</v>
      </c>
      <c r="I85" s="327" t="str">
        <f>VLOOKUP(A85,References!A:I,9,FALSE)</f>
        <v>Yes</v>
      </c>
      <c r="J85" s="325" t="s">
        <v>974</v>
      </c>
      <c r="K85" s="369" t="str">
        <f t="shared" si="4"/>
        <v/>
      </c>
      <c r="L85" s="407">
        <v>2.8</v>
      </c>
      <c r="M85" s="405"/>
      <c r="N85" s="253" t="s">
        <v>1384</v>
      </c>
    </row>
    <row r="86" spans="1:14" x14ac:dyDescent="0.2">
      <c r="A86" s="325">
        <v>603</v>
      </c>
      <c r="B86" s="325">
        <v>6</v>
      </c>
      <c r="C86" s="325" t="s">
        <v>974</v>
      </c>
      <c r="D86" s="325"/>
      <c r="E86" s="325">
        <f>VLOOKUP(A86,References!$A$1:$E$3040,5,FALSE)</f>
        <v>0</v>
      </c>
      <c r="F86" s="398" t="s">
        <v>192</v>
      </c>
      <c r="G86" s="353" t="s">
        <v>1294</v>
      </c>
      <c r="H86" s="325" t="s">
        <v>184</v>
      </c>
      <c r="I86" s="327" t="str">
        <f>VLOOKUP(A86,References!A:I,9,FALSE)</f>
        <v>Yes</v>
      </c>
      <c r="J86" s="325" t="s">
        <v>974</v>
      </c>
      <c r="K86" s="369" t="str">
        <f t="shared" si="4"/>
        <v/>
      </c>
      <c r="L86" s="407">
        <v>2.9</v>
      </c>
      <c r="M86" s="405"/>
      <c r="N86" s="253" t="s">
        <v>1384</v>
      </c>
    </row>
    <row r="87" spans="1:14" x14ac:dyDescent="0.2">
      <c r="A87" s="325">
        <v>604</v>
      </c>
      <c r="B87" s="325">
        <v>6</v>
      </c>
      <c r="C87" s="325" t="s">
        <v>974</v>
      </c>
      <c r="D87" s="325"/>
      <c r="E87" s="325">
        <f>VLOOKUP(A87,References!$A$1:$E$3040,5,FALSE)</f>
        <v>0</v>
      </c>
      <c r="F87" s="398" t="s">
        <v>193</v>
      </c>
      <c r="G87" s="353" t="s">
        <v>1294</v>
      </c>
      <c r="H87" s="325" t="s">
        <v>184</v>
      </c>
      <c r="I87" s="327" t="str">
        <f>VLOOKUP(A87,References!A:I,9,FALSE)</f>
        <v>Yes</v>
      </c>
      <c r="J87" s="325" t="s">
        <v>974</v>
      </c>
      <c r="K87" s="369" t="str">
        <f t="shared" si="4"/>
        <v/>
      </c>
      <c r="L87" s="407">
        <v>2.99</v>
      </c>
      <c r="M87" s="405"/>
      <c r="N87" s="253" t="s">
        <v>1384</v>
      </c>
    </row>
    <row r="88" spans="1:14" x14ac:dyDescent="0.2">
      <c r="A88" s="325">
        <v>606</v>
      </c>
      <c r="B88" s="325">
        <v>6</v>
      </c>
      <c r="C88" s="325" t="s">
        <v>974</v>
      </c>
      <c r="D88" s="325"/>
      <c r="E88" s="325">
        <f>VLOOKUP(A88,References!$A$1:$E$3040,5,FALSE)</f>
        <v>0</v>
      </c>
      <c r="F88" s="398" t="s">
        <v>648</v>
      </c>
      <c r="G88" s="353" t="s">
        <v>1294</v>
      </c>
      <c r="H88" s="325" t="s">
        <v>185</v>
      </c>
      <c r="I88" s="327" t="str">
        <f>VLOOKUP(A88,References!A:I,9,FALSE)</f>
        <v>Yes</v>
      </c>
      <c r="J88" s="325" t="s">
        <v>974</v>
      </c>
      <c r="K88" s="369" t="str">
        <f t="shared" si="4"/>
        <v/>
      </c>
      <c r="L88" s="407">
        <v>3.1</v>
      </c>
      <c r="M88" s="405"/>
      <c r="N88" s="253" t="s">
        <v>1384</v>
      </c>
    </row>
    <row r="89" spans="1:14" x14ac:dyDescent="0.2">
      <c r="A89" s="325">
        <v>607</v>
      </c>
      <c r="B89" s="325">
        <v>6</v>
      </c>
      <c r="C89" s="325" t="s">
        <v>974</v>
      </c>
      <c r="D89" s="325"/>
      <c r="E89" s="325">
        <f>VLOOKUP(A89,References!$A$1:$E$3040,5,FALSE)</f>
        <v>0</v>
      </c>
      <c r="F89" s="398" t="s">
        <v>187</v>
      </c>
      <c r="G89" s="353" t="s">
        <v>1294</v>
      </c>
      <c r="H89" s="325" t="s">
        <v>185</v>
      </c>
      <c r="I89" s="327" t="str">
        <f>VLOOKUP(A89,References!A:I,9,FALSE)</f>
        <v>Yes</v>
      </c>
      <c r="J89" s="325" t="s">
        <v>974</v>
      </c>
      <c r="K89" s="369" t="str">
        <f t="shared" si="4"/>
        <v/>
      </c>
      <c r="L89" s="407">
        <v>3.2</v>
      </c>
      <c r="M89" s="405"/>
      <c r="N89" s="253" t="s">
        <v>1384</v>
      </c>
    </row>
    <row r="90" spans="1:14" x14ac:dyDescent="0.2">
      <c r="A90" s="325">
        <v>608</v>
      </c>
      <c r="B90" s="325">
        <v>6</v>
      </c>
      <c r="C90" s="325" t="s">
        <v>974</v>
      </c>
      <c r="D90" s="325"/>
      <c r="E90" s="325">
        <f>VLOOKUP(A90,References!$A$1:$E$3040,5,FALSE)</f>
        <v>0</v>
      </c>
      <c r="F90" s="398" t="s">
        <v>649</v>
      </c>
      <c r="G90" s="353" t="s">
        <v>1294</v>
      </c>
      <c r="H90" s="325" t="s">
        <v>185</v>
      </c>
      <c r="I90" s="327" t="str">
        <f>VLOOKUP(A90,References!A:I,9,FALSE)</f>
        <v>Yes</v>
      </c>
      <c r="J90" s="325" t="s">
        <v>974</v>
      </c>
      <c r="K90" s="369" t="str">
        <f t="shared" si="4"/>
        <v/>
      </c>
      <c r="L90" s="407">
        <v>3.3</v>
      </c>
      <c r="M90" s="405"/>
      <c r="N90" s="253" t="s">
        <v>1384</v>
      </c>
    </row>
    <row r="91" spans="1:14" x14ac:dyDescent="0.2">
      <c r="A91" s="325">
        <v>609</v>
      </c>
      <c r="B91" s="325">
        <v>6</v>
      </c>
      <c r="C91" s="325" t="s">
        <v>974</v>
      </c>
      <c r="D91" s="325"/>
      <c r="E91" s="325">
        <f>VLOOKUP(A91,References!$A$1:$E$3040,5,FALSE)</f>
        <v>0</v>
      </c>
      <c r="F91" s="398" t="s">
        <v>650</v>
      </c>
      <c r="G91" s="353" t="s">
        <v>1294</v>
      </c>
      <c r="H91" s="325" t="s">
        <v>185</v>
      </c>
      <c r="I91" s="327" t="str">
        <f>VLOOKUP(A91,References!A:I,9,FALSE)</f>
        <v>Yes</v>
      </c>
      <c r="J91" s="325" t="s">
        <v>974</v>
      </c>
      <c r="K91" s="369" t="str">
        <f t="shared" si="4"/>
        <v/>
      </c>
      <c r="L91" s="407">
        <v>3.4</v>
      </c>
      <c r="M91" s="405"/>
      <c r="N91" s="253" t="s">
        <v>1384</v>
      </c>
    </row>
    <row r="92" spans="1:14" x14ac:dyDescent="0.2">
      <c r="A92" s="325">
        <v>610</v>
      </c>
      <c r="B92" s="325">
        <v>6</v>
      </c>
      <c r="C92" s="325" t="s">
        <v>974</v>
      </c>
      <c r="D92" s="325"/>
      <c r="E92" s="325">
        <f>VLOOKUP(A92,References!$A$1:$E$3040,5,FALSE)</f>
        <v>0</v>
      </c>
      <c r="F92" s="398" t="s">
        <v>188</v>
      </c>
      <c r="G92" s="353" t="s">
        <v>1294</v>
      </c>
      <c r="H92" s="325" t="s">
        <v>185</v>
      </c>
      <c r="I92" s="327" t="str">
        <f>VLOOKUP(A92,References!A:I,9,FALSE)</f>
        <v>Yes</v>
      </c>
      <c r="J92" s="325" t="s">
        <v>974</v>
      </c>
      <c r="K92" s="369" t="str">
        <f t="shared" si="4"/>
        <v/>
      </c>
      <c r="L92" s="407">
        <v>3.5</v>
      </c>
      <c r="M92" s="405"/>
      <c r="N92" s="253" t="s">
        <v>1384</v>
      </c>
    </row>
    <row r="93" spans="1:14" x14ac:dyDescent="0.2">
      <c r="A93" s="325">
        <v>613</v>
      </c>
      <c r="B93" s="325">
        <v>6</v>
      </c>
      <c r="C93" s="325" t="s">
        <v>974</v>
      </c>
      <c r="D93" s="325"/>
      <c r="E93" s="325">
        <f>VLOOKUP(A93,References!$A$1:$E$3040,5,FALSE)</f>
        <v>0</v>
      </c>
      <c r="F93" s="398" t="s">
        <v>89</v>
      </c>
      <c r="G93" s="353" t="s">
        <v>1294</v>
      </c>
      <c r="H93" s="325" t="s">
        <v>185</v>
      </c>
      <c r="I93" s="327" t="str">
        <f>VLOOKUP(A93,References!A:I,9,FALSE)</f>
        <v>Yes</v>
      </c>
      <c r="J93" s="325" t="s">
        <v>974</v>
      </c>
      <c r="K93" s="369" t="str">
        <f t="shared" si="4"/>
        <v/>
      </c>
      <c r="L93" s="407">
        <v>3.6</v>
      </c>
      <c r="M93" s="405"/>
      <c r="N93" s="253" t="s">
        <v>1384</v>
      </c>
    </row>
    <row r="94" spans="1:14" x14ac:dyDescent="0.2">
      <c r="A94" s="325">
        <v>614</v>
      </c>
      <c r="B94" s="325">
        <v>6</v>
      </c>
      <c r="C94" s="325" t="s">
        <v>974</v>
      </c>
      <c r="D94" s="325"/>
      <c r="E94" s="325">
        <f>VLOOKUP(A94,References!$A$1:$E$3040,5,FALSE)</f>
        <v>0</v>
      </c>
      <c r="F94" s="398" t="s">
        <v>90</v>
      </c>
      <c r="G94" s="353" t="s">
        <v>1294</v>
      </c>
      <c r="H94" s="325" t="s">
        <v>185</v>
      </c>
      <c r="I94" s="327" t="str">
        <f>VLOOKUP(A94,References!A:I,9,FALSE)</f>
        <v>Yes</v>
      </c>
      <c r="J94" s="325" t="s">
        <v>974</v>
      </c>
      <c r="K94" s="369" t="str">
        <f t="shared" si="4"/>
        <v/>
      </c>
      <c r="L94" s="407">
        <v>3.7</v>
      </c>
      <c r="M94" s="405"/>
      <c r="N94" s="253" t="s">
        <v>1384</v>
      </c>
    </row>
    <row r="95" spans="1:14" x14ac:dyDescent="0.2">
      <c r="A95" s="325">
        <v>615</v>
      </c>
      <c r="B95" s="325">
        <v>6</v>
      </c>
      <c r="C95" s="325" t="s">
        <v>974</v>
      </c>
      <c r="D95" s="325"/>
      <c r="E95" s="325">
        <f>VLOOKUP(A95,References!$A$1:$E$3040,5,FALSE)</f>
        <v>0</v>
      </c>
      <c r="F95" s="398" t="s">
        <v>191</v>
      </c>
      <c r="G95" s="353" t="s">
        <v>1294</v>
      </c>
      <c r="H95" s="325" t="s">
        <v>185</v>
      </c>
      <c r="I95" s="327" t="str">
        <f>VLOOKUP(A95,References!A:I,9,FALSE)</f>
        <v>Yes</v>
      </c>
      <c r="J95" s="325" t="s">
        <v>974</v>
      </c>
      <c r="K95" s="369" t="str">
        <f t="shared" ref="K95:K211" si="5">IF(E95=0,"",E95)</f>
        <v/>
      </c>
      <c r="L95" s="407">
        <v>3.8</v>
      </c>
      <c r="M95" s="405"/>
      <c r="N95" s="253" t="s">
        <v>1384</v>
      </c>
    </row>
    <row r="96" spans="1:14" x14ac:dyDescent="0.2">
      <c r="A96" s="325">
        <v>616</v>
      </c>
      <c r="B96" s="325">
        <v>6</v>
      </c>
      <c r="C96" s="325" t="s">
        <v>974</v>
      </c>
      <c r="D96" s="325"/>
      <c r="E96" s="325">
        <f>VLOOKUP(A96,References!$A$1:$E$3040,5,FALSE)</f>
        <v>0</v>
      </c>
      <c r="F96" s="398" t="s">
        <v>192</v>
      </c>
      <c r="G96" s="353" t="s">
        <v>1294</v>
      </c>
      <c r="H96" s="325" t="s">
        <v>185</v>
      </c>
      <c r="I96" s="327" t="str">
        <f>VLOOKUP(A96,References!A:I,9,FALSE)</f>
        <v>Yes</v>
      </c>
      <c r="J96" s="325" t="s">
        <v>974</v>
      </c>
      <c r="K96" s="369" t="str">
        <f t="shared" si="5"/>
        <v/>
      </c>
      <c r="L96" s="407">
        <v>3.9</v>
      </c>
      <c r="M96" s="405"/>
      <c r="N96" s="253" t="s">
        <v>1384</v>
      </c>
    </row>
    <row r="97" spans="1:14" x14ac:dyDescent="0.2">
      <c r="A97" s="325">
        <v>617</v>
      </c>
      <c r="B97" s="325">
        <v>6</v>
      </c>
      <c r="C97" s="325" t="s">
        <v>974</v>
      </c>
      <c r="D97" s="325"/>
      <c r="E97" s="325">
        <f>VLOOKUP(A97,References!$A$1:$E$3040,5,FALSE)</f>
        <v>0</v>
      </c>
      <c r="F97" s="398" t="s">
        <v>193</v>
      </c>
      <c r="G97" s="353" t="s">
        <v>1294</v>
      </c>
      <c r="H97" s="325" t="s">
        <v>185</v>
      </c>
      <c r="I97" s="327" t="str">
        <f>VLOOKUP(A97,References!A:I,9,FALSE)</f>
        <v>Yes</v>
      </c>
      <c r="J97" s="325" t="s">
        <v>974</v>
      </c>
      <c r="K97" s="369" t="str">
        <f t="shared" si="5"/>
        <v/>
      </c>
      <c r="L97" s="407">
        <v>3.99</v>
      </c>
      <c r="M97" s="405"/>
      <c r="N97" s="253" t="s">
        <v>1384</v>
      </c>
    </row>
    <row r="98" spans="1:14" x14ac:dyDescent="0.2">
      <c r="A98" s="325">
        <v>619</v>
      </c>
      <c r="B98" s="325">
        <v>6</v>
      </c>
      <c r="C98" s="325" t="s">
        <v>974</v>
      </c>
      <c r="D98" s="325"/>
      <c r="E98" s="325">
        <f>VLOOKUP(A98,References!$A$1:$E$3040,5,FALSE)</f>
        <v>0</v>
      </c>
      <c r="F98" s="398" t="s">
        <v>648</v>
      </c>
      <c r="G98" s="353" t="s">
        <v>1294</v>
      </c>
      <c r="H98" s="325" t="s">
        <v>186</v>
      </c>
      <c r="I98" s="327" t="str">
        <f>VLOOKUP(A98,References!A:I,9,FALSE)</f>
        <v>Yes</v>
      </c>
      <c r="J98" s="325" t="s">
        <v>974</v>
      </c>
      <c r="K98" s="369" t="str">
        <f t="shared" si="5"/>
        <v/>
      </c>
      <c r="L98" s="407">
        <v>4.0999999999999996</v>
      </c>
      <c r="M98" s="405"/>
      <c r="N98" s="253" t="s">
        <v>1384</v>
      </c>
    </row>
    <row r="99" spans="1:14" x14ac:dyDescent="0.2">
      <c r="A99" s="325">
        <v>620</v>
      </c>
      <c r="B99" s="325">
        <v>6</v>
      </c>
      <c r="C99" s="325" t="s">
        <v>974</v>
      </c>
      <c r="D99" s="325"/>
      <c r="E99" s="325">
        <f>VLOOKUP(A99,References!$A$1:$E$3040,5,FALSE)</f>
        <v>0</v>
      </c>
      <c r="F99" s="398" t="s">
        <v>187</v>
      </c>
      <c r="G99" s="353" t="s">
        <v>1294</v>
      </c>
      <c r="H99" s="325" t="s">
        <v>186</v>
      </c>
      <c r="I99" s="327" t="str">
        <f>VLOOKUP(A99,References!A:I,9,FALSE)</f>
        <v>Yes</v>
      </c>
      <c r="J99" s="325" t="s">
        <v>974</v>
      </c>
      <c r="K99" s="369" t="str">
        <f t="shared" si="5"/>
        <v/>
      </c>
      <c r="L99" s="407">
        <v>4.2</v>
      </c>
      <c r="M99" s="405"/>
      <c r="N99" s="253" t="s">
        <v>1384</v>
      </c>
    </row>
    <row r="100" spans="1:14" x14ac:dyDescent="0.2">
      <c r="A100" s="325">
        <v>621</v>
      </c>
      <c r="B100" s="325">
        <v>6</v>
      </c>
      <c r="C100" s="325" t="s">
        <v>974</v>
      </c>
      <c r="D100" s="325"/>
      <c r="E100" s="325">
        <f>VLOOKUP(A100,References!$A$1:$E$3040,5,FALSE)</f>
        <v>0</v>
      </c>
      <c r="F100" s="398" t="s">
        <v>649</v>
      </c>
      <c r="G100" s="353" t="s">
        <v>1294</v>
      </c>
      <c r="H100" s="325" t="s">
        <v>186</v>
      </c>
      <c r="I100" s="327" t="str">
        <f>VLOOKUP(A100,References!A:I,9,FALSE)</f>
        <v>Yes</v>
      </c>
      <c r="J100" s="325" t="s">
        <v>974</v>
      </c>
      <c r="K100" s="369" t="str">
        <f t="shared" si="5"/>
        <v/>
      </c>
      <c r="L100" s="407">
        <v>4.3</v>
      </c>
      <c r="M100" s="405"/>
      <c r="N100" s="253" t="s">
        <v>1384</v>
      </c>
    </row>
    <row r="101" spans="1:14" x14ac:dyDescent="0.2">
      <c r="A101" s="325">
        <v>622</v>
      </c>
      <c r="B101" s="325">
        <v>6</v>
      </c>
      <c r="C101" s="325" t="s">
        <v>974</v>
      </c>
      <c r="D101" s="325"/>
      <c r="E101" s="325">
        <f>VLOOKUP(A101,References!$A$1:$E$3040,5,FALSE)</f>
        <v>0</v>
      </c>
      <c r="F101" s="398" t="s">
        <v>650</v>
      </c>
      <c r="G101" s="353" t="s">
        <v>1294</v>
      </c>
      <c r="H101" s="325" t="s">
        <v>186</v>
      </c>
      <c r="I101" s="327" t="str">
        <f>VLOOKUP(A101,References!A:I,9,FALSE)</f>
        <v>Yes</v>
      </c>
      <c r="J101" s="325" t="s">
        <v>974</v>
      </c>
      <c r="K101" s="369" t="str">
        <f t="shared" si="5"/>
        <v/>
      </c>
      <c r="L101" s="407">
        <v>4.4000000000000004</v>
      </c>
      <c r="M101" s="405"/>
      <c r="N101" s="253" t="s">
        <v>1384</v>
      </c>
    </row>
    <row r="102" spans="1:14" x14ac:dyDescent="0.2">
      <c r="A102" s="325">
        <v>623</v>
      </c>
      <c r="B102" s="325">
        <v>6</v>
      </c>
      <c r="C102" s="325" t="s">
        <v>974</v>
      </c>
      <c r="D102" s="325"/>
      <c r="E102" s="325">
        <f>VLOOKUP(A102,References!$A$1:$E$3040,5,FALSE)</f>
        <v>0</v>
      </c>
      <c r="F102" s="398" t="s">
        <v>188</v>
      </c>
      <c r="G102" s="353" t="s">
        <v>1294</v>
      </c>
      <c r="H102" s="325" t="s">
        <v>186</v>
      </c>
      <c r="I102" s="327" t="str">
        <f>VLOOKUP(A102,References!A:I,9,FALSE)</f>
        <v>Yes</v>
      </c>
      <c r="J102" s="325" t="s">
        <v>974</v>
      </c>
      <c r="K102" s="369" t="str">
        <f t="shared" si="5"/>
        <v/>
      </c>
      <c r="L102" s="407">
        <v>4.5</v>
      </c>
      <c r="M102" s="405"/>
      <c r="N102" s="253" t="s">
        <v>1384</v>
      </c>
    </row>
    <row r="103" spans="1:14" x14ac:dyDescent="0.2">
      <c r="A103" s="325">
        <v>626</v>
      </c>
      <c r="B103" s="325">
        <v>6</v>
      </c>
      <c r="C103" s="325" t="s">
        <v>974</v>
      </c>
      <c r="D103" s="325"/>
      <c r="E103" s="325">
        <f>VLOOKUP(A103,References!$A$1:$E$3040,5,FALSE)</f>
        <v>0</v>
      </c>
      <c r="F103" s="398" t="s">
        <v>89</v>
      </c>
      <c r="G103" s="353" t="s">
        <v>1294</v>
      </c>
      <c r="H103" s="325" t="s">
        <v>186</v>
      </c>
      <c r="I103" s="327" t="str">
        <f>VLOOKUP(A103,References!A:I,9,FALSE)</f>
        <v>Yes</v>
      </c>
      <c r="J103" s="325" t="s">
        <v>974</v>
      </c>
      <c r="K103" s="369" t="str">
        <f t="shared" si="5"/>
        <v/>
      </c>
      <c r="L103" s="407">
        <v>4.5999999999999996</v>
      </c>
      <c r="M103" s="405"/>
      <c r="N103" s="253" t="s">
        <v>1384</v>
      </c>
    </row>
    <row r="104" spans="1:14" x14ac:dyDescent="0.2">
      <c r="A104" s="325">
        <v>627</v>
      </c>
      <c r="B104" s="325">
        <v>6</v>
      </c>
      <c r="C104" s="325" t="s">
        <v>974</v>
      </c>
      <c r="D104" s="325"/>
      <c r="E104" s="325">
        <f>VLOOKUP(A104,References!$A$1:$E$3040,5,FALSE)</f>
        <v>0</v>
      </c>
      <c r="F104" s="398" t="s">
        <v>90</v>
      </c>
      <c r="G104" s="353" t="s">
        <v>1294</v>
      </c>
      <c r="H104" s="325" t="s">
        <v>186</v>
      </c>
      <c r="I104" s="327" t="str">
        <f>VLOOKUP(A104,References!A:I,9,FALSE)</f>
        <v>Yes</v>
      </c>
      <c r="J104" s="325" t="s">
        <v>974</v>
      </c>
      <c r="K104" s="369" t="str">
        <f t="shared" si="5"/>
        <v/>
      </c>
      <c r="L104" s="407">
        <v>4.7</v>
      </c>
      <c r="M104" s="405"/>
      <c r="N104" s="253" t="s">
        <v>1384</v>
      </c>
    </row>
    <row r="105" spans="1:14" x14ac:dyDescent="0.2">
      <c r="A105" s="325">
        <v>628</v>
      </c>
      <c r="B105" s="325">
        <v>6</v>
      </c>
      <c r="C105" s="325" t="s">
        <v>974</v>
      </c>
      <c r="D105" s="325"/>
      <c r="E105" s="325">
        <f>VLOOKUP(A105,References!$A$1:$E$3040,5,FALSE)</f>
        <v>0</v>
      </c>
      <c r="F105" s="398" t="s">
        <v>191</v>
      </c>
      <c r="G105" s="353" t="s">
        <v>1294</v>
      </c>
      <c r="H105" s="325" t="s">
        <v>186</v>
      </c>
      <c r="I105" s="327" t="str">
        <f>VLOOKUP(A105,References!A:I,9,FALSE)</f>
        <v>Yes</v>
      </c>
      <c r="J105" s="325" t="s">
        <v>974</v>
      </c>
      <c r="K105" s="369" t="str">
        <f t="shared" si="5"/>
        <v/>
      </c>
      <c r="L105" s="407">
        <v>4.8</v>
      </c>
      <c r="M105" s="405"/>
      <c r="N105" s="253" t="s">
        <v>1384</v>
      </c>
    </row>
    <row r="106" spans="1:14" x14ac:dyDescent="0.2">
      <c r="A106" s="325">
        <v>629</v>
      </c>
      <c r="B106" s="325">
        <v>6</v>
      </c>
      <c r="C106" s="325" t="s">
        <v>974</v>
      </c>
      <c r="D106" s="325"/>
      <c r="E106" s="325">
        <f>VLOOKUP(A106,References!$A$1:$E$3040,5,FALSE)</f>
        <v>0</v>
      </c>
      <c r="F106" s="398" t="s">
        <v>192</v>
      </c>
      <c r="G106" s="353" t="s">
        <v>1294</v>
      </c>
      <c r="H106" s="325" t="s">
        <v>186</v>
      </c>
      <c r="I106" s="327" t="str">
        <f>VLOOKUP(A106,References!A:I,9,FALSE)</f>
        <v>Yes</v>
      </c>
      <c r="J106" s="325" t="s">
        <v>974</v>
      </c>
      <c r="K106" s="369" t="str">
        <f t="shared" si="5"/>
        <v/>
      </c>
      <c r="L106" s="407">
        <v>4.9000000000000004</v>
      </c>
      <c r="M106" s="405"/>
      <c r="N106" s="253" t="s">
        <v>1384</v>
      </c>
    </row>
    <row r="107" spans="1:14" x14ac:dyDescent="0.2">
      <c r="A107" s="325">
        <v>630</v>
      </c>
      <c r="B107" s="325">
        <v>6</v>
      </c>
      <c r="C107" s="325" t="s">
        <v>974</v>
      </c>
      <c r="D107" s="325"/>
      <c r="E107" s="325">
        <f>VLOOKUP(A107,References!$A$1:$E$3040,5,FALSE)</f>
        <v>0</v>
      </c>
      <c r="F107" s="398" t="s">
        <v>193</v>
      </c>
      <c r="G107" s="353" t="s">
        <v>1294</v>
      </c>
      <c r="H107" s="325" t="s">
        <v>186</v>
      </c>
      <c r="I107" s="327" t="str">
        <f>VLOOKUP(A107,References!A:I,9,FALSE)</f>
        <v>Yes</v>
      </c>
      <c r="J107" s="325" t="s">
        <v>974</v>
      </c>
      <c r="K107" s="369" t="str">
        <f t="shared" si="5"/>
        <v/>
      </c>
      <c r="L107" s="407">
        <v>4.99</v>
      </c>
      <c r="M107" s="405"/>
      <c r="N107" s="253" t="s">
        <v>1384</v>
      </c>
    </row>
    <row r="108" spans="1:14" x14ac:dyDescent="0.2">
      <c r="A108" s="325">
        <v>632</v>
      </c>
      <c r="B108" s="325">
        <v>6</v>
      </c>
      <c r="C108" s="325" t="s">
        <v>974</v>
      </c>
      <c r="D108" s="325"/>
      <c r="E108" s="325">
        <f>VLOOKUP(A108,References!$A$1:$E$3040,5,FALSE)</f>
        <v>0</v>
      </c>
      <c r="F108" s="398" t="s">
        <v>648</v>
      </c>
      <c r="G108" s="353" t="s">
        <v>1294</v>
      </c>
      <c r="H108" s="325" t="s">
        <v>1184</v>
      </c>
      <c r="I108" s="327" t="str">
        <f>VLOOKUP(A108,References!A:I,9,FALSE)</f>
        <v>Yes</v>
      </c>
      <c r="J108" s="325" t="s">
        <v>974</v>
      </c>
      <c r="K108" s="369" t="str">
        <f t="shared" si="5"/>
        <v/>
      </c>
      <c r="L108" s="407">
        <v>5.0999999999999996</v>
      </c>
      <c r="M108" s="405"/>
      <c r="N108" s="253" t="s">
        <v>1384</v>
      </c>
    </row>
    <row r="109" spans="1:14" x14ac:dyDescent="0.2">
      <c r="A109" s="325">
        <v>633</v>
      </c>
      <c r="B109" s="325">
        <v>6</v>
      </c>
      <c r="C109" s="325" t="s">
        <v>974</v>
      </c>
      <c r="D109" s="325"/>
      <c r="E109" s="325">
        <f>VLOOKUP(A109,References!$A$1:$E$3040,5,FALSE)</f>
        <v>0</v>
      </c>
      <c r="F109" s="398" t="s">
        <v>187</v>
      </c>
      <c r="G109" s="353" t="s">
        <v>1294</v>
      </c>
      <c r="H109" s="325" t="s">
        <v>1184</v>
      </c>
      <c r="I109" s="327" t="str">
        <f>VLOOKUP(A109,References!A:I,9,FALSE)</f>
        <v>Yes</v>
      </c>
      <c r="J109" s="325" t="s">
        <v>974</v>
      </c>
      <c r="K109" s="369" t="str">
        <f t="shared" si="5"/>
        <v/>
      </c>
      <c r="L109" s="407">
        <v>5.2</v>
      </c>
      <c r="M109" s="405"/>
      <c r="N109" s="253" t="s">
        <v>1384</v>
      </c>
    </row>
    <row r="110" spans="1:14" x14ac:dyDescent="0.2">
      <c r="A110" s="325">
        <v>634</v>
      </c>
      <c r="B110" s="325">
        <v>6</v>
      </c>
      <c r="C110" s="325" t="s">
        <v>974</v>
      </c>
      <c r="D110" s="325"/>
      <c r="E110" s="325">
        <f>VLOOKUP(A110,References!$A$1:$E$3040,5,FALSE)</f>
        <v>0</v>
      </c>
      <c r="F110" s="398" t="s">
        <v>649</v>
      </c>
      <c r="G110" s="353" t="s">
        <v>1294</v>
      </c>
      <c r="H110" s="325" t="s">
        <v>1184</v>
      </c>
      <c r="I110" s="327" t="str">
        <f>VLOOKUP(A110,References!A:I,9,FALSE)</f>
        <v>Yes</v>
      </c>
      <c r="J110" s="325" t="s">
        <v>974</v>
      </c>
      <c r="K110" s="369" t="str">
        <f t="shared" si="5"/>
        <v/>
      </c>
      <c r="L110" s="407">
        <v>5.3</v>
      </c>
      <c r="M110" s="405"/>
      <c r="N110" s="253" t="s">
        <v>1384</v>
      </c>
    </row>
    <row r="111" spans="1:14" x14ac:dyDescent="0.2">
      <c r="A111" s="325">
        <v>635</v>
      </c>
      <c r="B111" s="325">
        <v>6</v>
      </c>
      <c r="C111" s="325" t="s">
        <v>974</v>
      </c>
      <c r="D111" s="325"/>
      <c r="E111" s="325">
        <f>VLOOKUP(A111,References!$A$1:$E$3040,5,FALSE)</f>
        <v>0</v>
      </c>
      <c r="F111" s="398" t="s">
        <v>650</v>
      </c>
      <c r="G111" s="353" t="s">
        <v>1294</v>
      </c>
      <c r="H111" s="325" t="s">
        <v>1184</v>
      </c>
      <c r="I111" s="327" t="str">
        <f>VLOOKUP(A111,References!A:I,9,FALSE)</f>
        <v>Yes</v>
      </c>
      <c r="J111" s="325" t="s">
        <v>974</v>
      </c>
      <c r="K111" s="369" t="str">
        <f t="shared" si="5"/>
        <v/>
      </c>
      <c r="L111" s="407">
        <v>5.4</v>
      </c>
      <c r="M111" s="405"/>
      <c r="N111" s="253" t="s">
        <v>1384</v>
      </c>
    </row>
    <row r="112" spans="1:14" x14ac:dyDescent="0.2">
      <c r="A112" s="325">
        <v>636</v>
      </c>
      <c r="B112" s="325">
        <v>6</v>
      </c>
      <c r="C112" s="325" t="s">
        <v>974</v>
      </c>
      <c r="D112" s="325"/>
      <c r="E112" s="325">
        <f>VLOOKUP(A112,References!$A$1:$E$3040,5,FALSE)</f>
        <v>0</v>
      </c>
      <c r="F112" s="398" t="s">
        <v>188</v>
      </c>
      <c r="G112" s="353" t="s">
        <v>1294</v>
      </c>
      <c r="H112" s="325" t="s">
        <v>1184</v>
      </c>
      <c r="I112" s="327" t="str">
        <f>VLOOKUP(A112,References!A:I,9,FALSE)</f>
        <v>Yes</v>
      </c>
      <c r="J112" s="325" t="s">
        <v>974</v>
      </c>
      <c r="K112" s="369" t="str">
        <f t="shared" si="5"/>
        <v/>
      </c>
      <c r="L112" s="407">
        <v>5.5</v>
      </c>
      <c r="M112" s="405"/>
      <c r="N112" s="253" t="s">
        <v>1384</v>
      </c>
    </row>
    <row r="113" spans="1:14" x14ac:dyDescent="0.2">
      <c r="A113" s="325">
        <v>639</v>
      </c>
      <c r="B113" s="325">
        <v>6</v>
      </c>
      <c r="C113" s="325" t="s">
        <v>974</v>
      </c>
      <c r="D113" s="325"/>
      <c r="E113" s="325">
        <f>VLOOKUP(A113,References!$A$1:$E$3040,5,FALSE)</f>
        <v>0</v>
      </c>
      <c r="F113" s="398" t="s">
        <v>89</v>
      </c>
      <c r="G113" s="353" t="s">
        <v>1294</v>
      </c>
      <c r="H113" s="325" t="s">
        <v>1184</v>
      </c>
      <c r="I113" s="327" t="str">
        <f>VLOOKUP(A113,References!A:I,9,FALSE)</f>
        <v>Yes</v>
      </c>
      <c r="J113" s="325" t="s">
        <v>974</v>
      </c>
      <c r="K113" s="369" t="str">
        <f t="shared" si="5"/>
        <v/>
      </c>
      <c r="L113" s="407">
        <v>5.6</v>
      </c>
      <c r="M113" s="405"/>
      <c r="N113" s="253" t="s">
        <v>1384</v>
      </c>
    </row>
    <row r="114" spans="1:14" x14ac:dyDescent="0.2">
      <c r="A114" s="325">
        <v>640</v>
      </c>
      <c r="B114" s="325">
        <v>6</v>
      </c>
      <c r="C114" s="325" t="s">
        <v>974</v>
      </c>
      <c r="D114" s="325"/>
      <c r="E114" s="325">
        <f>VLOOKUP(A114,References!$A$1:$E$3040,5,FALSE)</f>
        <v>0</v>
      </c>
      <c r="F114" s="398" t="s">
        <v>90</v>
      </c>
      <c r="G114" s="353" t="s">
        <v>1294</v>
      </c>
      <c r="H114" s="325" t="s">
        <v>1184</v>
      </c>
      <c r="I114" s="327" t="str">
        <f>VLOOKUP(A114,References!A:I,9,FALSE)</f>
        <v>Yes</v>
      </c>
      <c r="J114" s="325" t="s">
        <v>974</v>
      </c>
      <c r="K114" s="369" t="str">
        <f t="shared" si="5"/>
        <v/>
      </c>
      <c r="L114" s="407">
        <v>5.7</v>
      </c>
      <c r="M114" s="405"/>
      <c r="N114" s="253" t="s">
        <v>1384</v>
      </c>
    </row>
    <row r="115" spans="1:14" x14ac:dyDescent="0.2">
      <c r="A115" s="325">
        <v>641</v>
      </c>
      <c r="B115" s="325">
        <v>6</v>
      </c>
      <c r="C115" s="325" t="s">
        <v>974</v>
      </c>
      <c r="D115" s="325"/>
      <c r="E115" s="325">
        <f>VLOOKUP(A115,References!$A$1:$E$3040,5,FALSE)</f>
        <v>0</v>
      </c>
      <c r="F115" s="398" t="s">
        <v>191</v>
      </c>
      <c r="G115" s="353" t="s">
        <v>1294</v>
      </c>
      <c r="H115" s="325" t="s">
        <v>1184</v>
      </c>
      <c r="I115" s="327" t="str">
        <f>VLOOKUP(A115,References!A:I,9,FALSE)</f>
        <v>Yes</v>
      </c>
      <c r="J115" s="325" t="s">
        <v>974</v>
      </c>
      <c r="K115" s="369" t="str">
        <f t="shared" si="5"/>
        <v/>
      </c>
      <c r="L115" s="407">
        <v>5.8</v>
      </c>
      <c r="M115" s="405"/>
      <c r="N115" s="253" t="s">
        <v>1384</v>
      </c>
    </row>
    <row r="116" spans="1:14" x14ac:dyDescent="0.2">
      <c r="A116" s="325">
        <v>642</v>
      </c>
      <c r="B116" s="325">
        <v>6</v>
      </c>
      <c r="C116" s="325" t="s">
        <v>974</v>
      </c>
      <c r="D116" s="325"/>
      <c r="E116" s="325">
        <f>VLOOKUP(A116,References!$A$1:$E$3040,5,FALSE)</f>
        <v>0</v>
      </c>
      <c r="F116" s="398" t="s">
        <v>192</v>
      </c>
      <c r="G116" s="353" t="s">
        <v>1294</v>
      </c>
      <c r="H116" s="325" t="s">
        <v>1184</v>
      </c>
      <c r="I116" s="327" t="str">
        <f>VLOOKUP(A116,References!A:I,9,FALSE)</f>
        <v>Yes</v>
      </c>
      <c r="J116" s="325" t="s">
        <v>974</v>
      </c>
      <c r="K116" s="369" t="str">
        <f t="shared" si="5"/>
        <v/>
      </c>
      <c r="L116" s="407">
        <v>5.9</v>
      </c>
      <c r="M116" s="405"/>
      <c r="N116" s="253" t="s">
        <v>1384</v>
      </c>
    </row>
    <row r="117" spans="1:14" x14ac:dyDescent="0.2">
      <c r="A117" s="325">
        <v>643</v>
      </c>
      <c r="B117" s="325">
        <v>6</v>
      </c>
      <c r="C117" s="325" t="s">
        <v>974</v>
      </c>
      <c r="D117" s="325"/>
      <c r="E117" s="325">
        <f>VLOOKUP(A117,References!$A$1:$E$3040,5,FALSE)</f>
        <v>0</v>
      </c>
      <c r="F117" s="398" t="s">
        <v>193</v>
      </c>
      <c r="G117" s="353" t="s">
        <v>1294</v>
      </c>
      <c r="H117" s="325" t="s">
        <v>1184</v>
      </c>
      <c r="I117" s="327" t="str">
        <f>VLOOKUP(A117,References!A:I,9,FALSE)</f>
        <v>Yes</v>
      </c>
      <c r="J117" s="325" t="s">
        <v>974</v>
      </c>
      <c r="K117" s="369" t="str">
        <f t="shared" si="5"/>
        <v/>
      </c>
      <c r="L117" s="407">
        <v>5.99</v>
      </c>
      <c r="M117" s="405"/>
      <c r="N117" s="253" t="s">
        <v>1384</v>
      </c>
    </row>
    <row r="118" spans="1:14" s="325" customFormat="1" x14ac:dyDescent="0.2">
      <c r="A118" s="325">
        <v>644</v>
      </c>
      <c r="B118" s="325">
        <v>6</v>
      </c>
      <c r="C118" s="325" t="s">
        <v>974</v>
      </c>
      <c r="E118" s="325">
        <f>VLOOKUP(A118,References!$A$1:$E$3040,5,FALSE)</f>
        <v>0</v>
      </c>
      <c r="F118" s="398" t="s">
        <v>1372</v>
      </c>
      <c r="G118" s="325" t="s">
        <v>1294</v>
      </c>
      <c r="I118" s="327" t="str">
        <f>VLOOKUP(A118,References!A:I,9,FALSE)</f>
        <v>Custom-Yes</v>
      </c>
      <c r="J118" s="325" t="s">
        <v>974</v>
      </c>
      <c r="K118" s="369" t="str">
        <f t="shared" si="5"/>
        <v/>
      </c>
      <c r="L118" s="407">
        <v>10</v>
      </c>
      <c r="M118" s="405"/>
    </row>
    <row r="119" spans="1:14" s="325" customFormat="1" x14ac:dyDescent="0.2">
      <c r="A119" s="325">
        <v>542</v>
      </c>
      <c r="B119" s="325">
        <v>6</v>
      </c>
      <c r="C119" s="325" t="s">
        <v>974</v>
      </c>
      <c r="D119" s="378"/>
      <c r="E119" s="325">
        <f>VLOOKUP(A119,References!$A$1:$E$3040,5,FALSE)</f>
        <v>0</v>
      </c>
      <c r="F119" s="402" t="s">
        <v>1373</v>
      </c>
      <c r="G119" s="377" t="s">
        <v>1145</v>
      </c>
      <c r="I119" s="327" t="str">
        <f>VLOOKUP(A119,References!A:I,9,FALSE)</f>
        <v>Custom-Yes</v>
      </c>
      <c r="J119" s="325" t="s">
        <v>974</v>
      </c>
      <c r="K119" s="265" t="str">
        <f>IF(E119=0,"",E119)</f>
        <v/>
      </c>
      <c r="L119" s="415" t="s">
        <v>178</v>
      </c>
      <c r="M119" s="407" t="s">
        <v>1388</v>
      </c>
    </row>
    <row r="120" spans="1:14" s="325" customFormat="1" x14ac:dyDescent="0.2">
      <c r="A120" s="325">
        <v>542.1</v>
      </c>
      <c r="B120" s="325">
        <v>6</v>
      </c>
      <c r="C120" s="325" t="s">
        <v>974</v>
      </c>
      <c r="D120" s="378"/>
      <c r="E120" s="325" t="e">
        <f>VLOOKUP(A120,References!$A$1:$E$3040,5,FALSE)</f>
        <v>#VALUE!</v>
      </c>
      <c r="F120" s="402" t="s">
        <v>1374</v>
      </c>
      <c r="G120" s="377" t="s">
        <v>1145</v>
      </c>
      <c r="I120" s="327" t="str">
        <f>VLOOKUP(A120,References!A:I,9,FALSE)</f>
        <v>Custom-Yes</v>
      </c>
      <c r="J120" s="325" t="s">
        <v>974</v>
      </c>
      <c r="K120" s="265" t="e">
        <f>IF(E120=0,"",E120)</f>
        <v>#VALUE!</v>
      </c>
      <c r="L120" s="415" t="s">
        <v>1378</v>
      </c>
      <c r="M120" s="407" t="s">
        <v>1388</v>
      </c>
    </row>
    <row r="121" spans="1:14" s="325" customFormat="1" x14ac:dyDescent="0.2">
      <c r="A121" s="325">
        <v>542.20000000000005</v>
      </c>
      <c r="B121" s="325">
        <v>6</v>
      </c>
      <c r="C121" s="325" t="s">
        <v>974</v>
      </c>
      <c r="D121" s="378"/>
      <c r="E121" s="325">
        <f>VLOOKUP(A121,References!$A$1:$E$3040,5,FALSE)</f>
        <v>0</v>
      </c>
      <c r="F121" s="402" t="s">
        <v>1375</v>
      </c>
      <c r="G121" s="377" t="s">
        <v>1145</v>
      </c>
      <c r="I121" s="327" t="str">
        <f>VLOOKUP(A121,References!A:I,9,FALSE)</f>
        <v>Custom-Yes</v>
      </c>
      <c r="J121" s="325" t="s">
        <v>974</v>
      </c>
      <c r="K121" s="265" t="str">
        <f>IF(E121=0,"",E121)</f>
        <v/>
      </c>
      <c r="L121" s="415" t="s">
        <v>1379</v>
      </c>
      <c r="M121" s="407" t="s">
        <v>1388</v>
      </c>
    </row>
    <row r="122" spans="1:14" s="325" customFormat="1" x14ac:dyDescent="0.2">
      <c r="A122" s="325">
        <v>542.29999999999995</v>
      </c>
      <c r="B122" s="325">
        <v>6</v>
      </c>
      <c r="C122" s="325" t="s">
        <v>974</v>
      </c>
      <c r="D122" s="378"/>
      <c r="E122" s="325">
        <f>VLOOKUP(A122,References!$A$1:$E$3040,5,FALSE)</f>
        <v>0</v>
      </c>
      <c r="F122" s="402" t="s">
        <v>1354</v>
      </c>
      <c r="G122" s="377" t="s">
        <v>1272</v>
      </c>
      <c r="I122" s="327" t="str">
        <f>VLOOKUP(A122,References!A:I,9,FALSE)</f>
        <v>Custom-Yes</v>
      </c>
      <c r="J122" s="375" t="s">
        <v>974</v>
      </c>
      <c r="K122" s="372" t="str">
        <f>IF(E122="x","TRUE",IF(E122="Yes",TRUE,"FALSE"))</f>
        <v>FALSE</v>
      </c>
      <c r="L122" s="407" t="b">
        <v>1</v>
      </c>
      <c r="M122" s="253" t="s">
        <v>1387</v>
      </c>
      <c r="N122" s="253" t="s">
        <v>1385</v>
      </c>
    </row>
    <row r="123" spans="1:14" x14ac:dyDescent="0.2">
      <c r="A123" s="325">
        <v>1020</v>
      </c>
      <c r="B123" s="325">
        <v>9</v>
      </c>
      <c r="C123" s="325" t="s">
        <v>283</v>
      </c>
      <c r="D123" s="325">
        <v>2</v>
      </c>
      <c r="E123" s="325">
        <f>VLOOKUP(A123,References!$A$1:$E$3040,5,FALSE)</f>
        <v>0</v>
      </c>
      <c r="F123" s="359" t="s">
        <v>290</v>
      </c>
      <c r="G123" s="265" t="s">
        <v>1277</v>
      </c>
      <c r="H123" s="325"/>
      <c r="I123" s="327" t="str">
        <f>VLOOKUP(A123,References!A:I,9,FALSE)</f>
        <v>Yes</v>
      </c>
      <c r="J123" s="325" t="s">
        <v>1366</v>
      </c>
      <c r="K123" s="265" t="str">
        <f t="shared" ref="K123:K151" si="6">IF(E123=0,"",E123)</f>
        <v/>
      </c>
      <c r="L123" s="407">
        <v>20</v>
      </c>
      <c r="M123" s="406" t="s">
        <v>1391</v>
      </c>
      <c r="N123" s="253" t="s">
        <v>1370</v>
      </c>
    </row>
    <row r="124" spans="1:14" x14ac:dyDescent="0.2">
      <c r="A124" s="325">
        <v>1021</v>
      </c>
      <c r="B124" s="325">
        <v>9</v>
      </c>
      <c r="C124" s="325" t="s">
        <v>283</v>
      </c>
      <c r="D124" s="325">
        <v>3</v>
      </c>
      <c r="E124" s="325">
        <f>VLOOKUP(A124,References!$A$1:$E$3040,5,FALSE)</f>
        <v>0</v>
      </c>
      <c r="F124" s="359" t="s">
        <v>290</v>
      </c>
      <c r="G124" s="265" t="s">
        <v>1277</v>
      </c>
      <c r="H124" s="325"/>
      <c r="I124" s="327" t="str">
        <f>VLOOKUP(A124,References!A:I,9,FALSE)</f>
        <v>Yes</v>
      </c>
      <c r="J124" s="325" t="s">
        <v>1366</v>
      </c>
      <c r="K124" s="265" t="str">
        <f t="shared" si="6"/>
        <v/>
      </c>
      <c r="L124" s="407">
        <v>21</v>
      </c>
      <c r="M124" s="406" t="s">
        <v>1391</v>
      </c>
      <c r="N124" s="253" t="s">
        <v>1370</v>
      </c>
    </row>
    <row r="125" spans="1:14" x14ac:dyDescent="0.2">
      <c r="A125" s="325">
        <v>1022</v>
      </c>
      <c r="B125" s="325">
        <v>9</v>
      </c>
      <c r="C125" s="325" t="s">
        <v>283</v>
      </c>
      <c r="D125" s="325">
        <v>4</v>
      </c>
      <c r="E125" s="325">
        <f>VLOOKUP(A125,References!$A$1:$E$3040,5,FALSE)</f>
        <v>0</v>
      </c>
      <c r="F125" s="359" t="s">
        <v>290</v>
      </c>
      <c r="G125" s="265" t="s">
        <v>1277</v>
      </c>
      <c r="H125" s="325"/>
      <c r="I125" s="327" t="str">
        <f>VLOOKUP(A125,References!A:I,9,FALSE)</f>
        <v>Yes</v>
      </c>
      <c r="J125" s="325" t="s">
        <v>1366</v>
      </c>
      <c r="K125" s="265" t="str">
        <f t="shared" si="6"/>
        <v/>
      </c>
      <c r="L125" s="407">
        <v>22</v>
      </c>
      <c r="M125" s="406" t="s">
        <v>1391</v>
      </c>
      <c r="N125" s="253" t="s">
        <v>1370</v>
      </c>
    </row>
    <row r="126" spans="1:14" x14ac:dyDescent="0.2">
      <c r="A126" s="325">
        <v>1023</v>
      </c>
      <c r="B126" s="325">
        <v>9</v>
      </c>
      <c r="C126" s="325" t="s">
        <v>283</v>
      </c>
      <c r="D126" s="325">
        <v>5</v>
      </c>
      <c r="E126" s="325">
        <f>VLOOKUP(A126,References!$A$1:$E$3040,5,FALSE)</f>
        <v>0</v>
      </c>
      <c r="F126" s="359" t="s">
        <v>290</v>
      </c>
      <c r="G126" s="265" t="s">
        <v>1277</v>
      </c>
      <c r="H126" s="325"/>
      <c r="I126" s="327" t="str">
        <f>VLOOKUP(A126,References!A:I,9,FALSE)</f>
        <v>Yes</v>
      </c>
      <c r="J126" s="325" t="s">
        <v>1366</v>
      </c>
      <c r="K126" s="265" t="str">
        <f t="shared" si="6"/>
        <v/>
      </c>
      <c r="L126" s="407">
        <v>23</v>
      </c>
      <c r="M126" s="406" t="s">
        <v>1391</v>
      </c>
      <c r="N126" s="253" t="s">
        <v>1370</v>
      </c>
    </row>
    <row r="127" spans="1:14" x14ac:dyDescent="0.2">
      <c r="A127" s="325">
        <v>1024</v>
      </c>
      <c r="B127" s="325">
        <v>9</v>
      </c>
      <c r="C127" s="325" t="s">
        <v>283</v>
      </c>
      <c r="D127" s="325">
        <v>6</v>
      </c>
      <c r="E127" s="325">
        <f>VLOOKUP(A127,References!$A$1:$E$3040,5,FALSE)</f>
        <v>0</v>
      </c>
      <c r="F127" s="359" t="s">
        <v>290</v>
      </c>
      <c r="G127" s="265" t="s">
        <v>1277</v>
      </c>
      <c r="H127" s="325"/>
      <c r="I127" s="327" t="str">
        <f>VLOOKUP(A127,References!A:I,9,FALSE)</f>
        <v>Yes</v>
      </c>
      <c r="J127" s="325" t="s">
        <v>1366</v>
      </c>
      <c r="K127" s="265" t="str">
        <f t="shared" si="6"/>
        <v/>
      </c>
      <c r="L127" s="407">
        <v>24</v>
      </c>
      <c r="M127" s="406" t="s">
        <v>1391</v>
      </c>
      <c r="N127" s="253" t="s">
        <v>1370</v>
      </c>
    </row>
    <row r="128" spans="1:14" x14ac:dyDescent="0.2">
      <c r="A128" s="325">
        <v>1025</v>
      </c>
      <c r="B128" s="325">
        <v>9</v>
      </c>
      <c r="C128" s="325" t="s">
        <v>283</v>
      </c>
      <c r="D128" s="325">
        <v>7</v>
      </c>
      <c r="E128" s="325">
        <f>VLOOKUP(A128,References!$A$1:$E$3040,5,FALSE)</f>
        <v>0</v>
      </c>
      <c r="F128" s="359" t="s">
        <v>290</v>
      </c>
      <c r="G128" s="265" t="s">
        <v>1277</v>
      </c>
      <c r="H128" s="325"/>
      <c r="I128" s="327" t="str">
        <f>VLOOKUP(A128,References!A:I,9,FALSE)</f>
        <v>Yes</v>
      </c>
      <c r="J128" s="325" t="s">
        <v>1366</v>
      </c>
      <c r="K128" s="265" t="str">
        <f t="shared" si="6"/>
        <v/>
      </c>
      <c r="L128" s="407">
        <v>25</v>
      </c>
      <c r="M128" s="406" t="s">
        <v>1391</v>
      </c>
      <c r="N128" s="253" t="s">
        <v>1370</v>
      </c>
    </row>
    <row r="129" spans="1:14" x14ac:dyDescent="0.2">
      <c r="A129" s="325">
        <v>1026</v>
      </c>
      <c r="B129" s="325">
        <v>9</v>
      </c>
      <c r="C129" s="325" t="s">
        <v>283</v>
      </c>
      <c r="D129" s="325">
        <v>8</v>
      </c>
      <c r="E129" s="325">
        <f>VLOOKUP(A129,References!$A$1:$E$3040,5,FALSE)</f>
        <v>0</v>
      </c>
      <c r="F129" s="359" t="s">
        <v>290</v>
      </c>
      <c r="G129" s="265" t="s">
        <v>1277</v>
      </c>
      <c r="H129" s="325"/>
      <c r="I129" s="327" t="str">
        <f>VLOOKUP(A129,References!A:I,9,FALSE)</f>
        <v>Yes</v>
      </c>
      <c r="J129" s="325" t="s">
        <v>1366</v>
      </c>
      <c r="K129" s="265" t="str">
        <f t="shared" si="6"/>
        <v/>
      </c>
      <c r="L129" s="407">
        <v>26</v>
      </c>
      <c r="M129" s="406" t="s">
        <v>1391</v>
      </c>
      <c r="N129" s="253" t="s">
        <v>1370</v>
      </c>
    </row>
    <row r="130" spans="1:14" x14ac:dyDescent="0.2">
      <c r="A130" s="325">
        <v>1029</v>
      </c>
      <c r="B130" s="325">
        <v>9</v>
      </c>
      <c r="C130" s="325" t="s">
        <v>283</v>
      </c>
      <c r="D130" s="325">
        <v>2</v>
      </c>
      <c r="E130" s="325">
        <f>VLOOKUP(A130,References!$A$1:$E$3040,5,FALSE)</f>
        <v>0</v>
      </c>
      <c r="F130" s="359" t="s">
        <v>291</v>
      </c>
      <c r="G130" s="265" t="s">
        <v>1277</v>
      </c>
      <c r="H130" s="325"/>
      <c r="I130" s="327" t="str">
        <f>VLOOKUP(A130,References!A:I,9,FALSE)</f>
        <v>Yes</v>
      </c>
      <c r="J130" s="325" t="s">
        <v>1366</v>
      </c>
      <c r="K130" s="265" t="str">
        <f t="shared" si="6"/>
        <v/>
      </c>
      <c r="L130" s="407">
        <v>30</v>
      </c>
      <c r="M130" s="406" t="s">
        <v>1391</v>
      </c>
      <c r="N130" s="253" t="s">
        <v>1370</v>
      </c>
    </row>
    <row r="131" spans="1:14" x14ac:dyDescent="0.2">
      <c r="A131" s="325">
        <v>1030</v>
      </c>
      <c r="B131" s="325">
        <v>9</v>
      </c>
      <c r="C131" s="325" t="s">
        <v>283</v>
      </c>
      <c r="D131" s="325">
        <v>3</v>
      </c>
      <c r="E131" s="325">
        <f>VLOOKUP(A131,References!$A$1:$E$3040,5,FALSE)</f>
        <v>0</v>
      </c>
      <c r="F131" s="359" t="s">
        <v>291</v>
      </c>
      <c r="G131" s="265" t="s">
        <v>1277</v>
      </c>
      <c r="H131" s="325"/>
      <c r="I131" s="327" t="str">
        <f>VLOOKUP(A131,References!A:I,9,FALSE)</f>
        <v>Yes</v>
      </c>
      <c r="J131" s="325" t="s">
        <v>1366</v>
      </c>
      <c r="K131" s="265" t="str">
        <f t="shared" si="6"/>
        <v/>
      </c>
      <c r="L131" s="407">
        <v>31</v>
      </c>
      <c r="M131" s="406" t="s">
        <v>1391</v>
      </c>
      <c r="N131" s="253" t="s">
        <v>1370</v>
      </c>
    </row>
    <row r="132" spans="1:14" x14ac:dyDescent="0.2">
      <c r="A132" s="325">
        <v>1031</v>
      </c>
      <c r="B132" s="325">
        <v>9</v>
      </c>
      <c r="C132" s="325" t="s">
        <v>283</v>
      </c>
      <c r="D132" s="325">
        <v>4</v>
      </c>
      <c r="E132" s="325">
        <f>VLOOKUP(A132,References!$A$1:$E$3040,5,FALSE)</f>
        <v>0</v>
      </c>
      <c r="F132" s="359" t="s">
        <v>291</v>
      </c>
      <c r="G132" s="265" t="s">
        <v>1277</v>
      </c>
      <c r="H132" s="325"/>
      <c r="I132" s="327" t="str">
        <f>VLOOKUP(A132,References!A:I,9,FALSE)</f>
        <v>Yes</v>
      </c>
      <c r="J132" s="325" t="s">
        <v>1366</v>
      </c>
      <c r="K132" s="265" t="str">
        <f t="shared" si="6"/>
        <v/>
      </c>
      <c r="L132" s="407">
        <v>32</v>
      </c>
      <c r="M132" s="406" t="s">
        <v>1391</v>
      </c>
      <c r="N132" s="253" t="s">
        <v>1370</v>
      </c>
    </row>
    <row r="133" spans="1:14" x14ac:dyDescent="0.2">
      <c r="A133" s="325">
        <v>1032</v>
      </c>
      <c r="B133" s="325">
        <v>9</v>
      </c>
      <c r="C133" s="325" t="s">
        <v>283</v>
      </c>
      <c r="D133" s="325">
        <v>5</v>
      </c>
      <c r="E133" s="325">
        <f>VLOOKUP(A133,References!$A$1:$E$3040,5,FALSE)</f>
        <v>0</v>
      </c>
      <c r="F133" s="359" t="s">
        <v>291</v>
      </c>
      <c r="G133" s="265" t="s">
        <v>1277</v>
      </c>
      <c r="H133" s="325"/>
      <c r="I133" s="327" t="str">
        <f>VLOOKUP(A133,References!A:I,9,FALSE)</f>
        <v>Yes</v>
      </c>
      <c r="J133" s="325" t="s">
        <v>1366</v>
      </c>
      <c r="K133" s="265" t="str">
        <f t="shared" si="6"/>
        <v/>
      </c>
      <c r="L133" s="407">
        <v>33</v>
      </c>
      <c r="M133" s="406" t="s">
        <v>1391</v>
      </c>
      <c r="N133" s="253" t="s">
        <v>1370</v>
      </c>
    </row>
    <row r="134" spans="1:14" x14ac:dyDescent="0.2">
      <c r="A134" s="325">
        <v>1033</v>
      </c>
      <c r="B134" s="325">
        <v>9</v>
      </c>
      <c r="C134" s="325" t="s">
        <v>283</v>
      </c>
      <c r="D134" s="325">
        <v>6</v>
      </c>
      <c r="E134" s="325">
        <f>VLOOKUP(A134,References!$A$1:$E$3040,5,FALSE)</f>
        <v>0</v>
      </c>
      <c r="F134" s="359" t="s">
        <v>291</v>
      </c>
      <c r="G134" s="265" t="s">
        <v>1277</v>
      </c>
      <c r="H134" s="325"/>
      <c r="I134" s="327" t="str">
        <f>VLOOKUP(A134,References!A:I,9,FALSE)</f>
        <v>Yes</v>
      </c>
      <c r="J134" s="325" t="s">
        <v>1366</v>
      </c>
      <c r="K134" s="265" t="str">
        <f t="shared" si="6"/>
        <v/>
      </c>
      <c r="L134" s="407">
        <v>34</v>
      </c>
      <c r="M134" s="406" t="s">
        <v>1391</v>
      </c>
      <c r="N134" s="253" t="s">
        <v>1370</v>
      </c>
    </row>
    <row r="135" spans="1:14" x14ac:dyDescent="0.2">
      <c r="A135" s="325">
        <v>1034</v>
      </c>
      <c r="B135" s="325">
        <v>9</v>
      </c>
      <c r="C135" s="325" t="s">
        <v>283</v>
      </c>
      <c r="D135" s="325">
        <v>7</v>
      </c>
      <c r="E135" s="325">
        <f>VLOOKUP(A135,References!$A$1:$E$3040,5,FALSE)</f>
        <v>0</v>
      </c>
      <c r="F135" s="359" t="s">
        <v>291</v>
      </c>
      <c r="G135" s="265" t="s">
        <v>1277</v>
      </c>
      <c r="H135" s="325"/>
      <c r="I135" s="327" t="str">
        <f>VLOOKUP(A135,References!A:I,9,FALSE)</f>
        <v>Yes</v>
      </c>
      <c r="J135" s="325" t="s">
        <v>1366</v>
      </c>
      <c r="K135" s="265" t="str">
        <f t="shared" si="6"/>
        <v/>
      </c>
      <c r="L135" s="407">
        <v>35</v>
      </c>
      <c r="M135" s="406" t="s">
        <v>1391</v>
      </c>
      <c r="N135" s="253" t="s">
        <v>1370</v>
      </c>
    </row>
    <row r="136" spans="1:14" x14ac:dyDescent="0.2">
      <c r="A136" s="325">
        <v>1035</v>
      </c>
      <c r="B136" s="325">
        <v>9</v>
      </c>
      <c r="C136" s="325" t="s">
        <v>283</v>
      </c>
      <c r="D136" s="325">
        <v>8</v>
      </c>
      <c r="E136" s="325">
        <f>VLOOKUP(A136,References!$A$1:$E$3040,5,FALSE)</f>
        <v>0</v>
      </c>
      <c r="F136" s="359" t="s">
        <v>291</v>
      </c>
      <c r="G136" s="265" t="s">
        <v>1277</v>
      </c>
      <c r="H136" s="325"/>
      <c r="I136" s="327" t="str">
        <f>VLOOKUP(A136,References!A:I,9,FALSE)</f>
        <v>Yes</v>
      </c>
      <c r="J136" s="325" t="s">
        <v>1366</v>
      </c>
      <c r="K136" s="265" t="str">
        <f t="shared" si="6"/>
        <v/>
      </c>
      <c r="L136" s="407">
        <v>36</v>
      </c>
      <c r="M136" s="406" t="s">
        <v>1391</v>
      </c>
      <c r="N136" s="253" t="s">
        <v>1370</v>
      </c>
    </row>
    <row r="137" spans="1:14" x14ac:dyDescent="0.2">
      <c r="A137" s="325">
        <v>965</v>
      </c>
      <c r="B137" s="325">
        <v>9</v>
      </c>
      <c r="C137" s="325" t="s">
        <v>283</v>
      </c>
      <c r="D137" s="325">
        <v>1</v>
      </c>
      <c r="E137" s="325">
        <f>VLOOKUP(A137,References!$A$1:$E$3040,5,FALSE)</f>
        <v>0</v>
      </c>
      <c r="F137" s="359" t="s">
        <v>287</v>
      </c>
      <c r="G137" s="265" t="s">
        <v>1294</v>
      </c>
      <c r="H137" s="325"/>
      <c r="I137" s="327" t="str">
        <f>VLOOKUP(A137,References!A:I,9,FALSE)</f>
        <v>Yes</v>
      </c>
      <c r="J137" s="325" t="s">
        <v>1366</v>
      </c>
      <c r="K137" s="369" t="str">
        <f t="shared" si="6"/>
        <v/>
      </c>
      <c r="L137" s="407">
        <v>1000000</v>
      </c>
      <c r="M137" s="405"/>
      <c r="N137">
        <v>1.6</v>
      </c>
    </row>
    <row r="138" spans="1:14" x14ac:dyDescent="0.2">
      <c r="A138" s="325">
        <v>993</v>
      </c>
      <c r="B138" s="325">
        <v>9</v>
      </c>
      <c r="C138" s="325" t="s">
        <v>283</v>
      </c>
      <c r="D138" s="325">
        <v>2</v>
      </c>
      <c r="E138" s="325">
        <f>VLOOKUP(A138,References!$A$1:$E$3040,5,FALSE)</f>
        <v>0</v>
      </c>
      <c r="F138" s="359" t="s">
        <v>287</v>
      </c>
      <c r="G138" s="265" t="s">
        <v>1294</v>
      </c>
      <c r="H138" s="325"/>
      <c r="I138" s="327" t="str">
        <f>VLOOKUP(A138,References!A:I,9,FALSE)</f>
        <v>Yes</v>
      </c>
      <c r="J138" s="325" t="s">
        <v>1366</v>
      </c>
      <c r="K138" s="369" t="str">
        <f t="shared" si="6"/>
        <v/>
      </c>
      <c r="L138" s="407">
        <v>500000</v>
      </c>
      <c r="M138" s="405"/>
      <c r="N138" s="325">
        <v>1.6</v>
      </c>
    </row>
    <row r="139" spans="1:14" x14ac:dyDescent="0.2">
      <c r="A139" s="325">
        <v>994</v>
      </c>
      <c r="B139" s="325">
        <v>9</v>
      </c>
      <c r="C139" s="325" t="s">
        <v>283</v>
      </c>
      <c r="D139" s="325">
        <v>3</v>
      </c>
      <c r="E139" s="325">
        <f>VLOOKUP(A139,References!$A$1:$E$3040,5,FALSE)</f>
        <v>0</v>
      </c>
      <c r="F139" s="359" t="s">
        <v>287</v>
      </c>
      <c r="G139" s="265" t="s">
        <v>1294</v>
      </c>
      <c r="H139" s="325"/>
      <c r="I139" s="327" t="str">
        <f>VLOOKUP(A139,References!A:I,9,FALSE)</f>
        <v>Yes</v>
      </c>
      <c r="J139" s="325" t="s">
        <v>1366</v>
      </c>
      <c r="K139" s="369" t="str">
        <f t="shared" si="6"/>
        <v/>
      </c>
      <c r="L139" s="407">
        <v>700000</v>
      </c>
      <c r="M139" s="405"/>
      <c r="N139" s="325">
        <v>1.6</v>
      </c>
    </row>
    <row r="140" spans="1:14" x14ac:dyDescent="0.2">
      <c r="A140" s="325">
        <v>995</v>
      </c>
      <c r="B140" s="325">
        <v>9</v>
      </c>
      <c r="C140" s="325" t="s">
        <v>283</v>
      </c>
      <c r="D140" s="325">
        <v>4</v>
      </c>
      <c r="E140" s="325">
        <f>VLOOKUP(A140,References!$A$1:$E$3040,5,FALSE)</f>
        <v>0</v>
      </c>
      <c r="F140" s="359" t="s">
        <v>287</v>
      </c>
      <c r="G140" s="265" t="s">
        <v>1294</v>
      </c>
      <c r="H140" s="325"/>
      <c r="I140" s="327" t="str">
        <f>VLOOKUP(A140,References!A:I,9,FALSE)</f>
        <v>Yes</v>
      </c>
      <c r="J140" s="325" t="s">
        <v>1366</v>
      </c>
      <c r="K140" s="369" t="str">
        <f t="shared" si="6"/>
        <v/>
      </c>
      <c r="L140" s="407">
        <v>710000</v>
      </c>
      <c r="M140" s="405"/>
      <c r="N140" s="325">
        <v>1.6</v>
      </c>
    </row>
    <row r="141" spans="1:14" x14ac:dyDescent="0.2">
      <c r="A141" s="325">
        <v>996</v>
      </c>
      <c r="B141" s="325">
        <v>9</v>
      </c>
      <c r="C141" s="325" t="s">
        <v>283</v>
      </c>
      <c r="D141" s="325">
        <v>5</v>
      </c>
      <c r="E141" s="325">
        <f>VLOOKUP(A141,References!$A$1:$E$3040,5,FALSE)</f>
        <v>0</v>
      </c>
      <c r="F141" s="359" t="s">
        <v>287</v>
      </c>
      <c r="G141" s="265" t="s">
        <v>1294</v>
      </c>
      <c r="H141" s="325"/>
      <c r="I141" s="327" t="str">
        <f>VLOOKUP(A141,References!A:I,9,FALSE)</f>
        <v>Yes</v>
      </c>
      <c r="J141" s="325" t="s">
        <v>1366</v>
      </c>
      <c r="K141" s="369" t="str">
        <f t="shared" si="6"/>
        <v/>
      </c>
      <c r="L141" s="407">
        <v>720000</v>
      </c>
      <c r="M141" s="405"/>
      <c r="N141" s="325">
        <v>1.6</v>
      </c>
    </row>
    <row r="142" spans="1:14" x14ac:dyDescent="0.2">
      <c r="A142" s="325">
        <v>997</v>
      </c>
      <c r="B142" s="325">
        <v>9</v>
      </c>
      <c r="C142" s="325" t="s">
        <v>283</v>
      </c>
      <c r="D142" s="325">
        <v>6</v>
      </c>
      <c r="E142" s="325">
        <f>VLOOKUP(A142,References!$A$1:$E$3040,5,FALSE)</f>
        <v>0</v>
      </c>
      <c r="F142" s="359" t="s">
        <v>287</v>
      </c>
      <c r="G142" s="265" t="s">
        <v>1294</v>
      </c>
      <c r="H142" s="325"/>
      <c r="I142" s="327" t="str">
        <f>VLOOKUP(A142,References!A:I,9,FALSE)</f>
        <v>Yes</v>
      </c>
      <c r="J142" s="325" t="s">
        <v>1366</v>
      </c>
      <c r="K142" s="369" t="str">
        <f t="shared" si="6"/>
        <v/>
      </c>
      <c r="L142" s="407">
        <v>730000</v>
      </c>
      <c r="M142" s="405"/>
      <c r="N142" s="325">
        <v>1.6</v>
      </c>
    </row>
    <row r="143" spans="1:14" x14ac:dyDescent="0.2">
      <c r="A143" s="325">
        <v>998</v>
      </c>
      <c r="B143" s="325">
        <v>9</v>
      </c>
      <c r="C143" s="325" t="s">
        <v>283</v>
      </c>
      <c r="D143" s="325">
        <v>7</v>
      </c>
      <c r="E143" s="325">
        <f>VLOOKUP(A143,References!$A$1:$E$3040,5,FALSE)</f>
        <v>0</v>
      </c>
      <c r="F143" s="359" t="s">
        <v>287</v>
      </c>
      <c r="G143" s="265" t="s">
        <v>1294</v>
      </c>
      <c r="H143" s="325"/>
      <c r="I143" s="327" t="str">
        <f>VLOOKUP(A143,References!A:I,9,FALSE)</f>
        <v>Yes</v>
      </c>
      <c r="J143" s="325" t="s">
        <v>1366</v>
      </c>
      <c r="K143" s="369" t="str">
        <f t="shared" si="6"/>
        <v/>
      </c>
      <c r="L143" s="407">
        <v>740000</v>
      </c>
      <c r="M143" s="405"/>
      <c r="N143" s="325">
        <v>1.6</v>
      </c>
    </row>
    <row r="144" spans="1:14" x14ac:dyDescent="0.2">
      <c r="A144" s="325">
        <v>999</v>
      </c>
      <c r="B144" s="325">
        <v>9</v>
      </c>
      <c r="C144" s="325" t="s">
        <v>283</v>
      </c>
      <c r="D144" s="325">
        <v>8</v>
      </c>
      <c r="E144" s="325">
        <f>VLOOKUP(A144,References!$A$1:$E$3040,5,FALSE)</f>
        <v>0</v>
      </c>
      <c r="F144" s="359" t="s">
        <v>287</v>
      </c>
      <c r="G144" s="265" t="s">
        <v>1294</v>
      </c>
      <c r="H144" s="325"/>
      <c r="I144" s="327" t="str">
        <f>VLOOKUP(A144,References!A:I,9,FALSE)</f>
        <v>Yes</v>
      </c>
      <c r="J144" s="325" t="s">
        <v>1366</v>
      </c>
      <c r="K144" s="369" t="str">
        <f t="shared" si="6"/>
        <v/>
      </c>
      <c r="L144" s="407">
        <v>750000</v>
      </c>
      <c r="M144" s="405"/>
      <c r="N144" s="325">
        <v>1.6</v>
      </c>
    </row>
    <row r="145" spans="1:14" x14ac:dyDescent="0.2">
      <c r="A145" s="325">
        <v>1011</v>
      </c>
      <c r="B145" s="325">
        <v>9</v>
      </c>
      <c r="C145" s="325" t="s">
        <v>283</v>
      </c>
      <c r="D145" s="325">
        <v>2</v>
      </c>
      <c r="E145" s="325">
        <f>VLOOKUP(A145,References!$A$1:$E$3040,5,FALSE)</f>
        <v>0</v>
      </c>
      <c r="F145" s="359" t="s">
        <v>289</v>
      </c>
      <c r="G145" s="265" t="s">
        <v>1294</v>
      </c>
      <c r="H145" s="325"/>
      <c r="I145" s="327" t="str">
        <f>VLOOKUP(A145,References!A:I,9,FALSE)</f>
        <v>Yes</v>
      </c>
      <c r="J145" s="325" t="s">
        <v>1366</v>
      </c>
      <c r="K145" s="369" t="str">
        <f t="shared" si="6"/>
        <v/>
      </c>
      <c r="L145" s="407">
        <v>0.02</v>
      </c>
      <c r="M145" s="405"/>
      <c r="N145" s="325">
        <v>1.6</v>
      </c>
    </row>
    <row r="146" spans="1:14" x14ac:dyDescent="0.2">
      <c r="A146" s="325">
        <v>1012</v>
      </c>
      <c r="B146" s="325">
        <v>9</v>
      </c>
      <c r="C146" s="325" t="s">
        <v>283</v>
      </c>
      <c r="D146" s="325">
        <v>3</v>
      </c>
      <c r="E146" s="325">
        <f>VLOOKUP(A146,References!$A$1:$E$3040,5,FALSE)</f>
        <v>0</v>
      </c>
      <c r="F146" s="359" t="s">
        <v>289</v>
      </c>
      <c r="G146" s="265" t="s">
        <v>1294</v>
      </c>
      <c r="H146" s="325"/>
      <c r="I146" s="327" t="str">
        <f>VLOOKUP(A146,References!A:I,9,FALSE)</f>
        <v>Yes</v>
      </c>
      <c r="J146" s="325" t="s">
        <v>1366</v>
      </c>
      <c r="K146" s="369" t="str">
        <f t="shared" si="6"/>
        <v/>
      </c>
      <c r="L146" s="407">
        <v>0.03</v>
      </c>
      <c r="M146" s="405"/>
      <c r="N146" s="325">
        <v>1.6</v>
      </c>
    </row>
    <row r="147" spans="1:14" x14ac:dyDescent="0.2">
      <c r="A147" s="325">
        <v>1013</v>
      </c>
      <c r="B147" s="325">
        <v>9</v>
      </c>
      <c r="C147" s="325" t="s">
        <v>283</v>
      </c>
      <c r="D147" s="325">
        <v>4</v>
      </c>
      <c r="E147" s="325">
        <f>VLOOKUP(A147,References!$A$1:$E$3040,5,FALSE)</f>
        <v>0</v>
      </c>
      <c r="F147" s="359" t="s">
        <v>289</v>
      </c>
      <c r="G147" s="265" t="s">
        <v>1294</v>
      </c>
      <c r="H147" s="325"/>
      <c r="I147" s="327" t="str">
        <f>VLOOKUP(A147,References!A:I,9,FALSE)</f>
        <v>Yes</v>
      </c>
      <c r="J147" s="325" t="s">
        <v>1366</v>
      </c>
      <c r="K147" s="369" t="str">
        <f t="shared" si="6"/>
        <v/>
      </c>
      <c r="L147" s="407">
        <v>0.04</v>
      </c>
      <c r="M147" s="405"/>
      <c r="N147" s="325">
        <v>1.6</v>
      </c>
    </row>
    <row r="148" spans="1:14" x14ac:dyDescent="0.2">
      <c r="A148" s="325">
        <v>1014</v>
      </c>
      <c r="B148" s="325">
        <v>9</v>
      </c>
      <c r="C148" s="325" t="s">
        <v>283</v>
      </c>
      <c r="D148" s="325">
        <v>5</v>
      </c>
      <c r="E148" s="325">
        <f>VLOOKUP(A148,References!$A$1:$E$3040,5,FALSE)</f>
        <v>0</v>
      </c>
      <c r="F148" s="359" t="s">
        <v>289</v>
      </c>
      <c r="G148" s="265" t="s">
        <v>1294</v>
      </c>
      <c r="H148" s="325"/>
      <c r="I148" s="327" t="str">
        <f>VLOOKUP(A148,References!A:I,9,FALSE)</f>
        <v>Yes</v>
      </c>
      <c r="J148" s="325" t="s">
        <v>1366</v>
      </c>
      <c r="K148" s="369" t="str">
        <f t="shared" si="6"/>
        <v/>
      </c>
      <c r="L148" s="407">
        <v>0.05</v>
      </c>
      <c r="M148" s="405"/>
      <c r="N148" s="325">
        <v>1.6</v>
      </c>
    </row>
    <row r="149" spans="1:14" x14ac:dyDescent="0.2">
      <c r="A149" s="325">
        <v>1015</v>
      </c>
      <c r="B149" s="325">
        <v>9</v>
      </c>
      <c r="C149" s="325" t="s">
        <v>283</v>
      </c>
      <c r="D149" s="325">
        <v>6</v>
      </c>
      <c r="E149" s="325">
        <f>VLOOKUP(A149,References!$A$1:$E$3040,5,FALSE)</f>
        <v>0</v>
      </c>
      <c r="F149" s="359" t="s">
        <v>289</v>
      </c>
      <c r="G149" s="265" t="s">
        <v>1294</v>
      </c>
      <c r="H149" s="325"/>
      <c r="I149" s="327" t="str">
        <f>VLOOKUP(A149,References!A:I,9,FALSE)</f>
        <v>Yes</v>
      </c>
      <c r="J149" s="325" t="s">
        <v>1366</v>
      </c>
      <c r="K149" s="369" t="str">
        <f t="shared" si="6"/>
        <v/>
      </c>
      <c r="L149" s="407">
        <v>0.06</v>
      </c>
      <c r="M149" s="405"/>
      <c r="N149" s="325">
        <v>1.6</v>
      </c>
    </row>
    <row r="150" spans="1:14" x14ac:dyDescent="0.2">
      <c r="A150" s="325">
        <v>1016</v>
      </c>
      <c r="B150" s="325">
        <v>9</v>
      </c>
      <c r="C150" s="325" t="s">
        <v>283</v>
      </c>
      <c r="D150" s="325">
        <v>7</v>
      </c>
      <c r="E150" s="325">
        <f>VLOOKUP(A150,References!$A$1:$E$3040,5,FALSE)</f>
        <v>0</v>
      </c>
      <c r="F150" s="359" t="s">
        <v>289</v>
      </c>
      <c r="G150" s="265" t="s">
        <v>1294</v>
      </c>
      <c r="H150" s="325"/>
      <c r="I150" s="327" t="str">
        <f>VLOOKUP(A150,References!A:I,9,FALSE)</f>
        <v>Yes</v>
      </c>
      <c r="J150" s="325" t="s">
        <v>1366</v>
      </c>
      <c r="K150" s="369" t="str">
        <f t="shared" si="6"/>
        <v/>
      </c>
      <c r="L150" s="407">
        <v>7.0000000000000007E-2</v>
      </c>
      <c r="M150" s="405"/>
      <c r="N150" s="325">
        <v>1.6</v>
      </c>
    </row>
    <row r="151" spans="1:14" x14ac:dyDescent="0.2">
      <c r="A151" s="325">
        <v>1017</v>
      </c>
      <c r="B151" s="325">
        <v>9</v>
      </c>
      <c r="C151" s="325" t="s">
        <v>283</v>
      </c>
      <c r="D151" s="325">
        <v>8</v>
      </c>
      <c r="E151" s="325">
        <f>VLOOKUP(A151,References!$A$1:$E$3040,5,FALSE)</f>
        <v>0</v>
      </c>
      <c r="F151" s="359" t="s">
        <v>289</v>
      </c>
      <c r="G151" s="265" t="s">
        <v>1294</v>
      </c>
      <c r="H151" s="325"/>
      <c r="I151" s="327" t="str">
        <f>VLOOKUP(A151,References!A:I,9,FALSE)</f>
        <v>Yes</v>
      </c>
      <c r="J151" s="325" t="s">
        <v>1366</v>
      </c>
      <c r="K151" s="369" t="str">
        <f t="shared" si="6"/>
        <v/>
      </c>
      <c r="L151" s="407">
        <v>0.08</v>
      </c>
      <c r="M151" s="405"/>
      <c r="N151" s="325">
        <v>1.6</v>
      </c>
    </row>
    <row r="152" spans="1:14" s="325" customFormat="1" x14ac:dyDescent="0.2">
      <c r="A152" s="325">
        <v>667</v>
      </c>
      <c r="B152" s="325">
        <v>7</v>
      </c>
      <c r="C152" s="325" t="s">
        <v>976</v>
      </c>
      <c r="D152" s="32">
        <v>1</v>
      </c>
      <c r="E152" s="325">
        <f>VLOOKUP(A152,References!$A$1:$E$3040,5,FALSE)</f>
        <v>0</v>
      </c>
      <c r="F152" s="265" t="s">
        <v>116</v>
      </c>
      <c r="G152" s="353" t="s">
        <v>1277</v>
      </c>
      <c r="I152" s="327" t="s">
        <v>31</v>
      </c>
      <c r="J152" s="325" t="s">
        <v>1146</v>
      </c>
      <c r="K152" s="265" t="str">
        <f t="shared" ref="K152:K171" si="7">IF(E152=0,"",E152)</f>
        <v/>
      </c>
      <c r="L152" s="407">
        <v>10</v>
      </c>
    </row>
    <row r="153" spans="1:14" s="325" customFormat="1" x14ac:dyDescent="0.2">
      <c r="A153" s="325">
        <v>668</v>
      </c>
      <c r="B153" s="325">
        <v>7</v>
      </c>
      <c r="C153" s="325" t="s">
        <v>976</v>
      </c>
      <c r="D153" s="32">
        <v>2</v>
      </c>
      <c r="E153" s="325">
        <f>VLOOKUP(A153,References!$A$1:$E$3040,5,FALSE)</f>
        <v>0</v>
      </c>
      <c r="F153" s="265" t="s">
        <v>116</v>
      </c>
      <c r="G153" s="353" t="s">
        <v>1277</v>
      </c>
      <c r="I153" s="327" t="s">
        <v>31</v>
      </c>
      <c r="J153" s="325" t="s">
        <v>1146</v>
      </c>
      <c r="K153" s="265" t="str">
        <f t="shared" si="7"/>
        <v/>
      </c>
      <c r="L153" s="407"/>
    </row>
    <row r="154" spans="1:14" s="325" customFormat="1" x14ac:dyDescent="0.2">
      <c r="A154" s="325">
        <v>669</v>
      </c>
      <c r="B154" s="325">
        <v>7</v>
      </c>
      <c r="C154" s="325" t="s">
        <v>976</v>
      </c>
      <c r="D154" s="32">
        <v>3</v>
      </c>
      <c r="E154" s="325">
        <f>VLOOKUP(A154,References!$A$1:$E$3040,5,FALSE)</f>
        <v>0</v>
      </c>
      <c r="F154" s="265" t="s">
        <v>116</v>
      </c>
      <c r="G154" s="353" t="s">
        <v>1277</v>
      </c>
      <c r="I154" s="327" t="s">
        <v>31</v>
      </c>
      <c r="J154" s="325" t="s">
        <v>1146</v>
      </c>
      <c r="K154" s="265" t="str">
        <f t="shared" si="7"/>
        <v/>
      </c>
      <c r="L154" s="407"/>
    </row>
    <row r="155" spans="1:14" s="325" customFormat="1" x14ac:dyDescent="0.2">
      <c r="A155" s="325">
        <v>670</v>
      </c>
      <c r="B155" s="325">
        <v>7</v>
      </c>
      <c r="C155" s="325" t="s">
        <v>976</v>
      </c>
      <c r="D155" s="32">
        <v>4</v>
      </c>
      <c r="E155" s="325">
        <f>VLOOKUP(A155,References!$A$1:$E$3040,5,FALSE)</f>
        <v>0</v>
      </c>
      <c r="F155" s="265" t="s">
        <v>116</v>
      </c>
      <c r="G155" s="353" t="s">
        <v>1277</v>
      </c>
      <c r="I155" s="327" t="s">
        <v>31</v>
      </c>
      <c r="J155" s="325" t="s">
        <v>1146</v>
      </c>
      <c r="K155" s="265" t="str">
        <f t="shared" si="7"/>
        <v/>
      </c>
      <c r="L155" s="407"/>
    </row>
    <row r="156" spans="1:14" s="325" customFormat="1" x14ac:dyDescent="0.2">
      <c r="A156" s="325">
        <v>671</v>
      </c>
      <c r="B156" s="325">
        <v>7</v>
      </c>
      <c r="C156" s="325" t="s">
        <v>976</v>
      </c>
      <c r="D156" s="32">
        <v>5</v>
      </c>
      <c r="E156" s="325">
        <f>VLOOKUP(A156,References!$A$1:$E$3040,5,FALSE)</f>
        <v>0</v>
      </c>
      <c r="F156" s="265" t="s">
        <v>116</v>
      </c>
      <c r="G156" s="353" t="s">
        <v>1277</v>
      </c>
      <c r="I156" s="327" t="s">
        <v>31</v>
      </c>
      <c r="J156" s="325" t="s">
        <v>1146</v>
      </c>
      <c r="K156" s="265" t="str">
        <f t="shared" si="7"/>
        <v/>
      </c>
      <c r="L156" s="407"/>
    </row>
    <row r="157" spans="1:14" s="325" customFormat="1" x14ac:dyDescent="0.2">
      <c r="A157" s="325">
        <v>672</v>
      </c>
      <c r="B157" s="325">
        <v>7</v>
      </c>
      <c r="C157" s="325" t="s">
        <v>976</v>
      </c>
      <c r="D157" s="32">
        <v>6</v>
      </c>
      <c r="E157" s="325">
        <f>VLOOKUP(A157,References!$A$1:$E$3040,5,FALSE)</f>
        <v>0</v>
      </c>
      <c r="F157" s="265" t="s">
        <v>116</v>
      </c>
      <c r="G157" s="353" t="s">
        <v>1277</v>
      </c>
      <c r="I157" s="327" t="s">
        <v>31</v>
      </c>
      <c r="J157" s="325" t="s">
        <v>1146</v>
      </c>
      <c r="K157" s="265" t="str">
        <f t="shared" si="7"/>
        <v/>
      </c>
      <c r="L157" s="407"/>
    </row>
    <row r="158" spans="1:14" s="325" customFormat="1" x14ac:dyDescent="0.2">
      <c r="A158" s="325">
        <v>673</v>
      </c>
      <c r="B158" s="325">
        <v>7</v>
      </c>
      <c r="C158" s="325" t="s">
        <v>976</v>
      </c>
      <c r="D158" s="32">
        <v>7</v>
      </c>
      <c r="E158" s="325">
        <f>VLOOKUP(A158,References!$A$1:$E$3040,5,FALSE)</f>
        <v>0</v>
      </c>
      <c r="F158" s="265" t="s">
        <v>116</v>
      </c>
      <c r="G158" s="353" t="s">
        <v>1277</v>
      </c>
      <c r="I158" s="327" t="s">
        <v>31</v>
      </c>
      <c r="J158" s="325" t="s">
        <v>1146</v>
      </c>
      <c r="K158" s="265" t="str">
        <f t="shared" si="7"/>
        <v/>
      </c>
      <c r="L158" s="407"/>
    </row>
    <row r="159" spans="1:14" s="325" customFormat="1" x14ac:dyDescent="0.2">
      <c r="A159" s="325">
        <v>674</v>
      </c>
      <c r="B159" s="325">
        <v>7</v>
      </c>
      <c r="C159" s="325" t="s">
        <v>976</v>
      </c>
      <c r="D159" s="32">
        <v>8</v>
      </c>
      <c r="E159" s="325">
        <f>VLOOKUP(A159,References!$A$1:$E$3040,5,FALSE)</f>
        <v>0</v>
      </c>
      <c r="F159" s="265" t="s">
        <v>116</v>
      </c>
      <c r="G159" s="353" t="s">
        <v>1277</v>
      </c>
      <c r="I159" s="327" t="s">
        <v>31</v>
      </c>
      <c r="J159" s="325" t="s">
        <v>1146</v>
      </c>
      <c r="K159" s="265" t="str">
        <f t="shared" si="7"/>
        <v/>
      </c>
      <c r="L159" s="407"/>
    </row>
    <row r="160" spans="1:14" s="325" customFormat="1" x14ac:dyDescent="0.2">
      <c r="A160" s="325">
        <v>675</v>
      </c>
      <c r="B160" s="325">
        <v>7</v>
      </c>
      <c r="C160" s="325" t="s">
        <v>976</v>
      </c>
      <c r="D160" s="32">
        <v>9</v>
      </c>
      <c r="E160" s="325">
        <f>VLOOKUP(A160,References!$A$1:$E$3040,5,FALSE)</f>
        <v>0</v>
      </c>
      <c r="F160" s="265" t="s">
        <v>116</v>
      </c>
      <c r="G160" s="353" t="s">
        <v>1277</v>
      </c>
      <c r="I160" s="327" t="s">
        <v>31</v>
      </c>
      <c r="J160" s="325" t="s">
        <v>1146</v>
      </c>
      <c r="K160" s="265" t="str">
        <f t="shared" si="7"/>
        <v/>
      </c>
      <c r="L160" s="407"/>
    </row>
    <row r="161" spans="1:15" s="325" customFormat="1" x14ac:dyDescent="0.2">
      <c r="A161" s="325">
        <v>676</v>
      </c>
      <c r="B161" s="325">
        <v>7</v>
      </c>
      <c r="C161" s="325" t="s">
        <v>976</v>
      </c>
      <c r="D161" s="32">
        <v>10</v>
      </c>
      <c r="E161" s="325">
        <f>VLOOKUP(A161,References!$A$1:$E$3040,5,FALSE)</f>
        <v>0</v>
      </c>
      <c r="F161" s="265" t="s">
        <v>116</v>
      </c>
      <c r="G161" s="353" t="s">
        <v>1277</v>
      </c>
      <c r="I161" s="327" t="s">
        <v>31</v>
      </c>
      <c r="J161" s="325" t="s">
        <v>1146</v>
      </c>
      <c r="K161" s="265" t="str">
        <f t="shared" si="7"/>
        <v/>
      </c>
      <c r="L161" s="407"/>
    </row>
    <row r="162" spans="1:15" s="325" customFormat="1" x14ac:dyDescent="0.2">
      <c r="A162" s="325">
        <v>685</v>
      </c>
      <c r="B162" s="325">
        <v>7</v>
      </c>
      <c r="C162" s="325" t="s">
        <v>976</v>
      </c>
      <c r="D162" s="32">
        <v>1</v>
      </c>
      <c r="E162" s="325">
        <f>VLOOKUP(A162,References!$A$1:$E$3040,5,FALSE)</f>
        <v>0</v>
      </c>
      <c r="F162" s="265" t="s">
        <v>1186</v>
      </c>
      <c r="G162" s="353" t="s">
        <v>1277</v>
      </c>
      <c r="H162" s="318" t="s">
        <v>1275</v>
      </c>
      <c r="I162" s="318" t="s">
        <v>31</v>
      </c>
      <c r="J162" s="325" t="s">
        <v>1146</v>
      </c>
      <c r="K162" s="265" t="str">
        <f t="shared" si="7"/>
        <v/>
      </c>
      <c r="L162" s="407">
        <v>4</v>
      </c>
    </row>
    <row r="163" spans="1:15" s="325" customFormat="1" x14ac:dyDescent="0.2">
      <c r="A163" s="325">
        <v>686</v>
      </c>
      <c r="B163" s="325">
        <v>7</v>
      </c>
      <c r="C163" s="325" t="s">
        <v>976</v>
      </c>
      <c r="D163" s="32">
        <v>2</v>
      </c>
      <c r="E163" s="325">
        <f>VLOOKUP(A163,References!$A$1:$E$3040,5,FALSE)</f>
        <v>0</v>
      </c>
      <c r="F163" s="265" t="s">
        <v>1186</v>
      </c>
      <c r="G163" s="353" t="s">
        <v>1277</v>
      </c>
      <c r="H163" s="318" t="s">
        <v>1275</v>
      </c>
      <c r="I163" s="318" t="s">
        <v>31</v>
      </c>
      <c r="J163" s="325" t="s">
        <v>1146</v>
      </c>
      <c r="K163" s="265" t="str">
        <f t="shared" si="7"/>
        <v/>
      </c>
      <c r="L163" s="407"/>
    </row>
    <row r="164" spans="1:15" s="325" customFormat="1" x14ac:dyDescent="0.2">
      <c r="A164" s="325">
        <v>687</v>
      </c>
      <c r="B164" s="325">
        <v>7</v>
      </c>
      <c r="C164" s="325" t="s">
        <v>976</v>
      </c>
      <c r="D164" s="32">
        <v>3</v>
      </c>
      <c r="E164" s="325">
        <f>VLOOKUP(A164,References!$A$1:$E$3040,5,FALSE)</f>
        <v>0</v>
      </c>
      <c r="F164" s="265" t="s">
        <v>1186</v>
      </c>
      <c r="G164" s="353" t="s">
        <v>1277</v>
      </c>
      <c r="H164" s="318" t="s">
        <v>1275</v>
      </c>
      <c r="I164" s="318" t="s">
        <v>31</v>
      </c>
      <c r="J164" s="325" t="s">
        <v>1146</v>
      </c>
      <c r="K164" s="265" t="str">
        <f t="shared" si="7"/>
        <v/>
      </c>
      <c r="L164" s="407"/>
    </row>
    <row r="165" spans="1:15" s="325" customFormat="1" x14ac:dyDescent="0.2">
      <c r="A165" s="325">
        <v>688</v>
      </c>
      <c r="B165" s="325">
        <v>7</v>
      </c>
      <c r="C165" s="325" t="s">
        <v>976</v>
      </c>
      <c r="D165" s="32">
        <v>4</v>
      </c>
      <c r="E165" s="325">
        <f>VLOOKUP(A165,References!$A$1:$E$3040,5,FALSE)</f>
        <v>0</v>
      </c>
      <c r="F165" s="265" t="s">
        <v>1186</v>
      </c>
      <c r="G165" s="353" t="s">
        <v>1277</v>
      </c>
      <c r="H165" s="318" t="s">
        <v>1275</v>
      </c>
      <c r="I165" s="318" t="s">
        <v>31</v>
      </c>
      <c r="J165" s="325" t="s">
        <v>1146</v>
      </c>
      <c r="K165" s="265" t="str">
        <f t="shared" si="7"/>
        <v/>
      </c>
      <c r="L165" s="407"/>
    </row>
    <row r="166" spans="1:15" s="325" customFormat="1" x14ac:dyDescent="0.2">
      <c r="A166" s="325">
        <v>689</v>
      </c>
      <c r="B166" s="325">
        <v>7</v>
      </c>
      <c r="C166" s="325" t="s">
        <v>976</v>
      </c>
      <c r="D166" s="32">
        <v>5</v>
      </c>
      <c r="E166" s="325">
        <f>VLOOKUP(A166,References!$A$1:$E$3040,5,FALSE)</f>
        <v>0</v>
      </c>
      <c r="F166" s="265" t="s">
        <v>1186</v>
      </c>
      <c r="G166" s="353" t="s">
        <v>1277</v>
      </c>
      <c r="H166" s="318" t="s">
        <v>1275</v>
      </c>
      <c r="I166" s="318" t="s">
        <v>31</v>
      </c>
      <c r="J166" s="325" t="s">
        <v>1146</v>
      </c>
      <c r="K166" s="265" t="str">
        <f t="shared" si="7"/>
        <v/>
      </c>
      <c r="L166" s="407"/>
    </row>
    <row r="167" spans="1:15" s="325" customFormat="1" x14ac:dyDescent="0.2">
      <c r="A167" s="325">
        <v>690</v>
      </c>
      <c r="B167" s="325">
        <v>7</v>
      </c>
      <c r="C167" s="325" t="s">
        <v>976</v>
      </c>
      <c r="D167" s="32">
        <v>6</v>
      </c>
      <c r="E167" s="325">
        <f>VLOOKUP(A167,References!$A$1:$E$3040,5,FALSE)</f>
        <v>0</v>
      </c>
      <c r="F167" s="265" t="s">
        <v>1186</v>
      </c>
      <c r="G167" s="353" t="s">
        <v>1277</v>
      </c>
      <c r="H167" s="318" t="s">
        <v>1275</v>
      </c>
      <c r="I167" s="318" t="s">
        <v>31</v>
      </c>
      <c r="J167" s="325" t="s">
        <v>1146</v>
      </c>
      <c r="K167" s="265" t="str">
        <f t="shared" si="7"/>
        <v/>
      </c>
      <c r="L167" s="407"/>
    </row>
    <row r="168" spans="1:15" s="325" customFormat="1" x14ac:dyDescent="0.2">
      <c r="A168" s="325">
        <v>691</v>
      </c>
      <c r="B168" s="325">
        <v>7</v>
      </c>
      <c r="C168" s="325" t="s">
        <v>976</v>
      </c>
      <c r="D168" s="32">
        <v>7</v>
      </c>
      <c r="E168" s="325">
        <f>VLOOKUP(A168,References!$A$1:$E$3040,5,FALSE)</f>
        <v>0</v>
      </c>
      <c r="F168" s="265" t="s">
        <v>1186</v>
      </c>
      <c r="G168" s="353" t="s">
        <v>1277</v>
      </c>
      <c r="H168" s="318" t="s">
        <v>1275</v>
      </c>
      <c r="I168" s="318" t="s">
        <v>31</v>
      </c>
      <c r="J168" s="325" t="s">
        <v>1146</v>
      </c>
      <c r="K168" s="265" t="str">
        <f t="shared" si="7"/>
        <v/>
      </c>
      <c r="L168" s="407"/>
    </row>
    <row r="169" spans="1:15" s="325" customFormat="1" x14ac:dyDescent="0.2">
      <c r="A169" s="325">
        <v>692</v>
      </c>
      <c r="B169" s="325">
        <v>7</v>
      </c>
      <c r="C169" s="325" t="s">
        <v>976</v>
      </c>
      <c r="D169" s="32">
        <v>8</v>
      </c>
      <c r="E169" s="325">
        <f>VLOOKUP(A169,References!$A$1:$E$3040,5,FALSE)</f>
        <v>0</v>
      </c>
      <c r="F169" s="265" t="s">
        <v>1186</v>
      </c>
      <c r="G169" s="353" t="s">
        <v>1277</v>
      </c>
      <c r="H169" s="318" t="s">
        <v>1275</v>
      </c>
      <c r="I169" s="318" t="s">
        <v>31</v>
      </c>
      <c r="J169" s="325" t="s">
        <v>1146</v>
      </c>
      <c r="K169" s="265" t="str">
        <f t="shared" si="7"/>
        <v/>
      </c>
      <c r="L169" s="407"/>
    </row>
    <row r="170" spans="1:15" s="325" customFormat="1" x14ac:dyDescent="0.2">
      <c r="A170" s="325">
        <v>693</v>
      </c>
      <c r="B170" s="325">
        <v>7</v>
      </c>
      <c r="C170" s="325" t="s">
        <v>976</v>
      </c>
      <c r="D170" s="32">
        <v>9</v>
      </c>
      <c r="E170" s="325">
        <f>VLOOKUP(A170,References!$A$1:$E$3040,5,FALSE)</f>
        <v>0</v>
      </c>
      <c r="F170" s="265" t="s">
        <v>1186</v>
      </c>
      <c r="G170" s="353" t="s">
        <v>1277</v>
      </c>
      <c r="H170" s="318" t="s">
        <v>1275</v>
      </c>
      <c r="I170" s="318" t="s">
        <v>31</v>
      </c>
      <c r="J170" s="325" t="s">
        <v>1146</v>
      </c>
      <c r="K170" s="265" t="str">
        <f t="shared" si="7"/>
        <v/>
      </c>
      <c r="L170" s="407"/>
    </row>
    <row r="171" spans="1:15" s="325" customFormat="1" x14ac:dyDescent="0.2">
      <c r="A171" s="325">
        <v>694</v>
      </c>
      <c r="B171" s="325">
        <v>7</v>
      </c>
      <c r="C171" s="325" t="s">
        <v>976</v>
      </c>
      <c r="D171" s="32">
        <v>10</v>
      </c>
      <c r="E171" s="325">
        <f>VLOOKUP(A171,References!$A$1:$E$3040,5,FALSE)</f>
        <v>0</v>
      </c>
      <c r="F171" s="265" t="s">
        <v>1186</v>
      </c>
      <c r="G171" s="353" t="s">
        <v>1277</v>
      </c>
      <c r="H171" s="318" t="s">
        <v>1275</v>
      </c>
      <c r="I171" s="318" t="s">
        <v>31</v>
      </c>
      <c r="J171" s="325" t="s">
        <v>1146</v>
      </c>
      <c r="K171" s="265" t="str">
        <f t="shared" si="7"/>
        <v/>
      </c>
      <c r="L171" s="407"/>
    </row>
    <row r="172" spans="1:15" x14ac:dyDescent="0.2">
      <c r="A172" s="325">
        <v>703</v>
      </c>
      <c r="B172" s="325">
        <v>7</v>
      </c>
      <c r="C172" s="325" t="s">
        <v>976</v>
      </c>
      <c r="D172" s="32">
        <v>1</v>
      </c>
      <c r="E172" s="325">
        <f>VLOOKUP(A172,References!$A$1:$E$3040,5,FALSE)</f>
        <v>0</v>
      </c>
      <c r="F172" s="359" t="s">
        <v>1185</v>
      </c>
      <c r="G172" s="353" t="s">
        <v>1294</v>
      </c>
      <c r="H172" s="318" t="s">
        <v>1275</v>
      </c>
      <c r="I172" s="327" t="str">
        <f>VLOOKUP(A172,References!A:I,9,FALSE)</f>
        <v>Yes</v>
      </c>
      <c r="J172" s="325" t="s">
        <v>1146</v>
      </c>
      <c r="K172" s="265" t="str">
        <f t="shared" si="5"/>
        <v/>
      </c>
      <c r="L172" s="407">
        <v>2.5</v>
      </c>
      <c r="M172" s="405"/>
      <c r="N172" s="325">
        <v>1.17</v>
      </c>
      <c r="O172" t="s">
        <v>1371</v>
      </c>
    </row>
    <row r="173" spans="1:15" x14ac:dyDescent="0.2">
      <c r="A173" s="325">
        <v>704</v>
      </c>
      <c r="B173" s="325">
        <v>7</v>
      </c>
      <c r="C173" s="325" t="s">
        <v>976</v>
      </c>
      <c r="D173" s="32">
        <v>2</v>
      </c>
      <c r="E173" s="325">
        <f>VLOOKUP(A173,References!$A$1:$E$3040,5,FALSE)</f>
        <v>0</v>
      </c>
      <c r="F173" s="359" t="s">
        <v>1185</v>
      </c>
      <c r="G173" s="353" t="s">
        <v>1294</v>
      </c>
      <c r="H173" s="318" t="s">
        <v>1275</v>
      </c>
      <c r="I173" s="327" t="str">
        <f>VLOOKUP(A173,References!A:I,9,FALSE)</f>
        <v>Yes</v>
      </c>
      <c r="J173" s="325" t="s">
        <v>1146</v>
      </c>
      <c r="K173" s="265" t="str">
        <f t="shared" si="5"/>
        <v/>
      </c>
      <c r="L173" s="407"/>
      <c r="M173" s="405"/>
      <c r="N173" s="325">
        <v>1.17</v>
      </c>
      <c r="O173" s="325" t="s">
        <v>1371</v>
      </c>
    </row>
    <row r="174" spans="1:15" x14ac:dyDescent="0.2">
      <c r="A174" s="325">
        <v>705</v>
      </c>
      <c r="B174" s="325">
        <v>7</v>
      </c>
      <c r="C174" s="325" t="s">
        <v>976</v>
      </c>
      <c r="D174" s="32">
        <v>3</v>
      </c>
      <c r="E174" s="325">
        <f>VLOOKUP(A174,References!$A$1:$E$3040,5,FALSE)</f>
        <v>0</v>
      </c>
      <c r="F174" s="359" t="s">
        <v>1185</v>
      </c>
      <c r="G174" s="353" t="s">
        <v>1294</v>
      </c>
      <c r="H174" s="318" t="s">
        <v>1275</v>
      </c>
      <c r="I174" s="327" t="str">
        <f>VLOOKUP(A174,References!A:I,9,FALSE)</f>
        <v>Yes</v>
      </c>
      <c r="J174" s="325" t="s">
        <v>1146</v>
      </c>
      <c r="K174" s="265" t="str">
        <f t="shared" si="5"/>
        <v/>
      </c>
      <c r="L174" s="407"/>
      <c r="M174" s="405"/>
      <c r="N174" s="325">
        <v>1.17</v>
      </c>
      <c r="O174" s="325" t="s">
        <v>1371</v>
      </c>
    </row>
    <row r="175" spans="1:15" x14ac:dyDescent="0.2">
      <c r="A175" s="325">
        <v>706</v>
      </c>
      <c r="B175" s="325">
        <v>7</v>
      </c>
      <c r="C175" s="325" t="s">
        <v>976</v>
      </c>
      <c r="D175" s="32">
        <v>4</v>
      </c>
      <c r="E175" s="325">
        <f>VLOOKUP(A175,References!$A$1:$E$3040,5,FALSE)</f>
        <v>0</v>
      </c>
      <c r="F175" s="359" t="s">
        <v>1185</v>
      </c>
      <c r="G175" s="353" t="s">
        <v>1294</v>
      </c>
      <c r="H175" s="318" t="s">
        <v>1275</v>
      </c>
      <c r="I175" s="327" t="str">
        <f>VLOOKUP(A175,References!A:I,9,FALSE)</f>
        <v>Yes</v>
      </c>
      <c r="J175" s="325" t="s">
        <v>1146</v>
      </c>
      <c r="K175" s="265" t="str">
        <f t="shared" si="5"/>
        <v/>
      </c>
      <c r="L175" s="407"/>
      <c r="M175" s="405"/>
      <c r="N175" s="325">
        <v>1.17</v>
      </c>
      <c r="O175" s="325" t="s">
        <v>1371</v>
      </c>
    </row>
    <row r="176" spans="1:15" x14ac:dyDescent="0.2">
      <c r="A176" s="325">
        <v>707</v>
      </c>
      <c r="B176" s="325">
        <v>7</v>
      </c>
      <c r="C176" s="325" t="s">
        <v>976</v>
      </c>
      <c r="D176" s="32">
        <v>5</v>
      </c>
      <c r="E176" s="325">
        <f>VLOOKUP(A176,References!$A$1:$E$3040,5,FALSE)</f>
        <v>0</v>
      </c>
      <c r="F176" s="359" t="s">
        <v>1185</v>
      </c>
      <c r="G176" s="353" t="s">
        <v>1294</v>
      </c>
      <c r="H176" s="318" t="s">
        <v>1275</v>
      </c>
      <c r="I176" s="327" t="str">
        <f>VLOOKUP(A176,References!A:I,9,FALSE)</f>
        <v>Yes</v>
      </c>
      <c r="J176" s="325" t="s">
        <v>1146</v>
      </c>
      <c r="K176" s="265" t="str">
        <f t="shared" si="5"/>
        <v/>
      </c>
      <c r="L176" s="407"/>
      <c r="M176" s="405"/>
      <c r="N176" s="325">
        <v>1.17</v>
      </c>
      <c r="O176" s="325" t="s">
        <v>1371</v>
      </c>
    </row>
    <row r="177" spans="1:15" x14ac:dyDescent="0.2">
      <c r="A177" s="325">
        <v>708</v>
      </c>
      <c r="B177" s="325">
        <v>7</v>
      </c>
      <c r="C177" s="325" t="s">
        <v>976</v>
      </c>
      <c r="D177" s="32">
        <v>6</v>
      </c>
      <c r="E177" s="325">
        <f>VLOOKUP(A177,References!$A$1:$E$3040,5,FALSE)</f>
        <v>0</v>
      </c>
      <c r="F177" s="359" t="s">
        <v>1185</v>
      </c>
      <c r="G177" s="353" t="s">
        <v>1294</v>
      </c>
      <c r="H177" s="318" t="s">
        <v>1275</v>
      </c>
      <c r="I177" s="327" t="str">
        <f>VLOOKUP(A177,References!A:I,9,FALSE)</f>
        <v>Yes</v>
      </c>
      <c r="J177" s="325" t="s">
        <v>1146</v>
      </c>
      <c r="K177" s="265" t="str">
        <f t="shared" si="5"/>
        <v/>
      </c>
      <c r="L177" s="407"/>
      <c r="M177" s="405"/>
      <c r="N177" s="325">
        <v>1.17</v>
      </c>
      <c r="O177" s="325" t="s">
        <v>1371</v>
      </c>
    </row>
    <row r="178" spans="1:15" x14ac:dyDescent="0.2">
      <c r="A178" s="325">
        <v>709</v>
      </c>
      <c r="B178" s="325">
        <v>7</v>
      </c>
      <c r="C178" s="325" t="s">
        <v>976</v>
      </c>
      <c r="D178" s="32">
        <v>7</v>
      </c>
      <c r="E178" s="325">
        <f>VLOOKUP(A178,References!$A$1:$E$3040,5,FALSE)</f>
        <v>0</v>
      </c>
      <c r="F178" s="359" t="s">
        <v>1185</v>
      </c>
      <c r="G178" s="353" t="s">
        <v>1294</v>
      </c>
      <c r="H178" s="318" t="s">
        <v>1275</v>
      </c>
      <c r="I178" s="327" t="str">
        <f>VLOOKUP(A178,References!A:I,9,FALSE)</f>
        <v>Yes</v>
      </c>
      <c r="J178" s="325" t="s">
        <v>1146</v>
      </c>
      <c r="K178" s="265" t="str">
        <f t="shared" si="5"/>
        <v/>
      </c>
      <c r="L178" s="407"/>
      <c r="M178" s="405"/>
      <c r="N178" s="325">
        <v>1.17</v>
      </c>
      <c r="O178" s="325" t="s">
        <v>1371</v>
      </c>
    </row>
    <row r="179" spans="1:15" x14ac:dyDescent="0.2">
      <c r="A179" s="325">
        <v>710</v>
      </c>
      <c r="B179" s="325">
        <v>7</v>
      </c>
      <c r="C179" s="325" t="s">
        <v>976</v>
      </c>
      <c r="D179" s="32">
        <v>8</v>
      </c>
      <c r="E179" s="325">
        <f>VLOOKUP(A179,References!$A$1:$E$3040,5,FALSE)</f>
        <v>0</v>
      </c>
      <c r="F179" s="359" t="s">
        <v>1185</v>
      </c>
      <c r="G179" s="353" t="s">
        <v>1294</v>
      </c>
      <c r="H179" s="318" t="s">
        <v>1275</v>
      </c>
      <c r="I179" s="327" t="str">
        <f>VLOOKUP(A179,References!A:I,9,FALSE)</f>
        <v>Yes</v>
      </c>
      <c r="J179" s="325" t="s">
        <v>1146</v>
      </c>
      <c r="K179" s="265" t="str">
        <f t="shared" si="5"/>
        <v/>
      </c>
      <c r="L179" s="407"/>
      <c r="M179" s="405"/>
      <c r="N179" s="325">
        <v>1.17</v>
      </c>
      <c r="O179" s="325" t="s">
        <v>1371</v>
      </c>
    </row>
    <row r="180" spans="1:15" x14ac:dyDescent="0.2">
      <c r="A180" s="325">
        <v>711</v>
      </c>
      <c r="B180" s="325">
        <v>7</v>
      </c>
      <c r="C180" s="325" t="s">
        <v>976</v>
      </c>
      <c r="D180" s="32">
        <v>9</v>
      </c>
      <c r="E180" s="325">
        <f>VLOOKUP(A180,References!$A$1:$E$3040,5,FALSE)</f>
        <v>0</v>
      </c>
      <c r="F180" s="359" t="s">
        <v>1185</v>
      </c>
      <c r="G180" s="353" t="s">
        <v>1294</v>
      </c>
      <c r="H180" s="318" t="s">
        <v>1275</v>
      </c>
      <c r="I180" s="327" t="str">
        <f>VLOOKUP(A180,References!A:I,9,FALSE)</f>
        <v>Yes</v>
      </c>
      <c r="J180" s="325" t="s">
        <v>1146</v>
      </c>
      <c r="K180" s="265" t="str">
        <f t="shared" si="5"/>
        <v/>
      </c>
      <c r="L180" s="407"/>
      <c r="M180" s="405"/>
      <c r="N180" s="325">
        <v>1.17</v>
      </c>
      <c r="O180" s="325" t="s">
        <v>1371</v>
      </c>
    </row>
    <row r="181" spans="1:15" x14ac:dyDescent="0.2">
      <c r="A181" s="325">
        <v>712</v>
      </c>
      <c r="B181" s="325">
        <v>7</v>
      </c>
      <c r="C181" s="325" t="s">
        <v>976</v>
      </c>
      <c r="D181" s="32">
        <v>10</v>
      </c>
      <c r="E181" s="325">
        <f>VLOOKUP(A181,References!$A$1:$E$3040,5,FALSE)</f>
        <v>0</v>
      </c>
      <c r="F181" s="359" t="s">
        <v>1185</v>
      </c>
      <c r="G181" s="353" t="s">
        <v>1294</v>
      </c>
      <c r="H181" s="318" t="s">
        <v>1275</v>
      </c>
      <c r="I181" s="327" t="str">
        <f>VLOOKUP(A181,References!A:I,9,FALSE)</f>
        <v>Yes</v>
      </c>
      <c r="J181" s="325" t="s">
        <v>1146</v>
      </c>
      <c r="K181" s="265" t="str">
        <f t="shared" si="5"/>
        <v/>
      </c>
      <c r="L181" s="407"/>
      <c r="M181" s="405"/>
      <c r="N181" s="325">
        <v>1.17</v>
      </c>
      <c r="O181" s="325" t="s">
        <v>1371</v>
      </c>
    </row>
    <row r="182" spans="1:15" x14ac:dyDescent="0.2">
      <c r="A182" s="325">
        <v>739</v>
      </c>
      <c r="B182" s="325">
        <v>7</v>
      </c>
      <c r="C182" s="325" t="s">
        <v>976</v>
      </c>
      <c r="D182" s="32">
        <v>1</v>
      </c>
      <c r="E182" s="325">
        <f>VLOOKUP(A182,References!$A$1:$E$3040,5,FALSE)</f>
        <v>0</v>
      </c>
      <c r="F182" s="359" t="s">
        <v>204</v>
      </c>
      <c r="G182" s="353" t="s">
        <v>1294</v>
      </c>
      <c r="H182" s="318" t="s">
        <v>1275</v>
      </c>
      <c r="I182" s="327" t="str">
        <f>VLOOKUP(A182,References!A:I,9,FALSE)</f>
        <v>Yes</v>
      </c>
      <c r="J182" s="325" t="s">
        <v>1146</v>
      </c>
      <c r="K182" s="369" t="str">
        <f t="shared" si="5"/>
        <v/>
      </c>
      <c r="L182" s="407">
        <v>1250</v>
      </c>
      <c r="M182" s="405"/>
      <c r="N182" s="325">
        <v>1.17</v>
      </c>
      <c r="O182" s="325" t="s">
        <v>1371</v>
      </c>
    </row>
    <row r="183" spans="1:15" x14ac:dyDescent="0.2">
      <c r="A183" s="325">
        <v>740</v>
      </c>
      <c r="B183" s="325">
        <v>7</v>
      </c>
      <c r="C183" s="325" t="s">
        <v>976</v>
      </c>
      <c r="D183" s="32">
        <v>2</v>
      </c>
      <c r="E183" s="325">
        <f>VLOOKUP(A183,References!$A$1:$E$3040,5,FALSE)</f>
        <v>0</v>
      </c>
      <c r="F183" s="359" t="s">
        <v>204</v>
      </c>
      <c r="G183" s="353" t="s">
        <v>1294</v>
      </c>
      <c r="H183" s="318" t="s">
        <v>1275</v>
      </c>
      <c r="I183" s="327" t="str">
        <f>VLOOKUP(A183,References!A:I,9,FALSE)</f>
        <v>Yes</v>
      </c>
      <c r="J183" s="325" t="s">
        <v>1146</v>
      </c>
      <c r="K183" s="369" t="str">
        <f t="shared" si="5"/>
        <v/>
      </c>
      <c r="L183" s="407"/>
      <c r="M183" s="405"/>
      <c r="N183" s="325">
        <v>1.17</v>
      </c>
      <c r="O183" s="325" t="s">
        <v>1371</v>
      </c>
    </row>
    <row r="184" spans="1:15" x14ac:dyDescent="0.2">
      <c r="A184" s="325">
        <v>741</v>
      </c>
      <c r="B184" s="325">
        <v>7</v>
      </c>
      <c r="C184" s="325" t="s">
        <v>976</v>
      </c>
      <c r="D184" s="32">
        <v>3</v>
      </c>
      <c r="E184" s="325">
        <f>VLOOKUP(A184,References!$A$1:$E$3040,5,FALSE)</f>
        <v>0</v>
      </c>
      <c r="F184" s="359" t="s">
        <v>204</v>
      </c>
      <c r="G184" s="353" t="s">
        <v>1294</v>
      </c>
      <c r="H184" s="318" t="s">
        <v>1275</v>
      </c>
      <c r="I184" s="327" t="str">
        <f>VLOOKUP(A184,References!A:I,9,FALSE)</f>
        <v>Yes</v>
      </c>
      <c r="J184" s="325" t="s">
        <v>1146</v>
      </c>
      <c r="K184" s="369" t="str">
        <f t="shared" si="5"/>
        <v/>
      </c>
      <c r="L184" s="407"/>
      <c r="M184" s="405"/>
      <c r="N184" s="325">
        <v>1.17</v>
      </c>
      <c r="O184" s="325" t="s">
        <v>1371</v>
      </c>
    </row>
    <row r="185" spans="1:15" x14ac:dyDescent="0.2">
      <c r="A185" s="325">
        <v>742</v>
      </c>
      <c r="B185" s="325">
        <v>7</v>
      </c>
      <c r="C185" s="325" t="s">
        <v>976</v>
      </c>
      <c r="D185" s="32">
        <v>4</v>
      </c>
      <c r="E185" s="325">
        <f>VLOOKUP(A185,References!$A$1:$E$3040,5,FALSE)</f>
        <v>0</v>
      </c>
      <c r="F185" s="359" t="s">
        <v>204</v>
      </c>
      <c r="G185" s="353" t="s">
        <v>1294</v>
      </c>
      <c r="H185" s="318" t="s">
        <v>1275</v>
      </c>
      <c r="I185" s="327" t="str">
        <f>VLOOKUP(A185,References!A:I,9,FALSE)</f>
        <v>Yes</v>
      </c>
      <c r="J185" s="325" t="s">
        <v>1146</v>
      </c>
      <c r="K185" s="369" t="str">
        <f t="shared" si="5"/>
        <v/>
      </c>
      <c r="L185" s="407"/>
      <c r="M185" s="405"/>
      <c r="N185" s="325">
        <v>1.17</v>
      </c>
      <c r="O185" s="325" t="s">
        <v>1371</v>
      </c>
    </row>
    <row r="186" spans="1:15" x14ac:dyDescent="0.2">
      <c r="A186" s="325">
        <v>743</v>
      </c>
      <c r="B186" s="325">
        <v>7</v>
      </c>
      <c r="C186" s="325" t="s">
        <v>976</v>
      </c>
      <c r="D186" s="32">
        <v>5</v>
      </c>
      <c r="E186" s="325">
        <f>VLOOKUP(A186,References!$A$1:$E$3040,5,FALSE)</f>
        <v>0</v>
      </c>
      <c r="F186" s="359" t="s">
        <v>204</v>
      </c>
      <c r="G186" s="353" t="s">
        <v>1294</v>
      </c>
      <c r="H186" s="318" t="s">
        <v>1275</v>
      </c>
      <c r="I186" s="327" t="str">
        <f>VLOOKUP(A186,References!A:I,9,FALSE)</f>
        <v>Yes</v>
      </c>
      <c r="J186" s="325" t="s">
        <v>1146</v>
      </c>
      <c r="K186" s="369" t="str">
        <f t="shared" si="5"/>
        <v/>
      </c>
      <c r="L186" s="407"/>
      <c r="M186" s="405"/>
      <c r="N186" s="325">
        <v>1.17</v>
      </c>
      <c r="O186" s="325" t="s">
        <v>1371</v>
      </c>
    </row>
    <row r="187" spans="1:15" x14ac:dyDescent="0.2">
      <c r="A187" s="325">
        <v>744</v>
      </c>
      <c r="B187" s="325">
        <v>7</v>
      </c>
      <c r="C187" s="325" t="s">
        <v>976</v>
      </c>
      <c r="D187" s="32">
        <v>6</v>
      </c>
      <c r="E187" s="325">
        <f>VLOOKUP(A187,References!$A$1:$E$3040,5,FALSE)</f>
        <v>0</v>
      </c>
      <c r="F187" s="359" t="s">
        <v>204</v>
      </c>
      <c r="G187" s="353" t="s">
        <v>1294</v>
      </c>
      <c r="H187" s="318" t="s">
        <v>1275</v>
      </c>
      <c r="I187" s="327" t="str">
        <f>VLOOKUP(A187,References!A:I,9,FALSE)</f>
        <v>Yes</v>
      </c>
      <c r="J187" s="325" t="s">
        <v>1146</v>
      </c>
      <c r="K187" s="369" t="str">
        <f t="shared" si="5"/>
        <v/>
      </c>
      <c r="L187" s="407"/>
      <c r="M187" s="405"/>
      <c r="N187" s="325">
        <v>1.17</v>
      </c>
      <c r="O187" s="325" t="s">
        <v>1371</v>
      </c>
    </row>
    <row r="188" spans="1:15" x14ac:dyDescent="0.2">
      <c r="A188" s="325">
        <v>745</v>
      </c>
      <c r="B188" s="325">
        <v>7</v>
      </c>
      <c r="C188" s="325" t="s">
        <v>976</v>
      </c>
      <c r="D188" s="32">
        <v>7</v>
      </c>
      <c r="E188" s="325">
        <f>VLOOKUP(A188,References!$A$1:$E$3040,5,FALSE)</f>
        <v>0</v>
      </c>
      <c r="F188" s="359" t="s">
        <v>204</v>
      </c>
      <c r="G188" s="353" t="s">
        <v>1294</v>
      </c>
      <c r="H188" s="318" t="s">
        <v>1275</v>
      </c>
      <c r="I188" s="327" t="str">
        <f>VLOOKUP(A188,References!A:I,9,FALSE)</f>
        <v>Yes</v>
      </c>
      <c r="J188" s="325" t="s">
        <v>1146</v>
      </c>
      <c r="K188" s="369" t="str">
        <f t="shared" si="5"/>
        <v/>
      </c>
      <c r="L188" s="407"/>
      <c r="M188" s="405"/>
      <c r="N188" s="325">
        <v>1.17</v>
      </c>
      <c r="O188" s="325" t="s">
        <v>1371</v>
      </c>
    </row>
    <row r="189" spans="1:15" x14ac:dyDescent="0.2">
      <c r="A189" s="325">
        <v>746</v>
      </c>
      <c r="B189" s="325">
        <v>7</v>
      </c>
      <c r="C189" s="325" t="s">
        <v>976</v>
      </c>
      <c r="D189" s="32">
        <v>8</v>
      </c>
      <c r="E189" s="325">
        <f>VLOOKUP(A189,References!$A$1:$E$3040,5,FALSE)</f>
        <v>0</v>
      </c>
      <c r="F189" s="359" t="s">
        <v>204</v>
      </c>
      <c r="G189" s="353" t="s">
        <v>1294</v>
      </c>
      <c r="H189" s="318" t="s">
        <v>1275</v>
      </c>
      <c r="I189" s="327" t="str">
        <f>VLOOKUP(A189,References!A:I,9,FALSE)</f>
        <v>Yes</v>
      </c>
      <c r="J189" s="325" t="s">
        <v>1146</v>
      </c>
      <c r="K189" s="369" t="str">
        <f t="shared" si="5"/>
        <v/>
      </c>
      <c r="L189" s="407"/>
      <c r="M189" s="405"/>
      <c r="N189" s="325">
        <v>1.17</v>
      </c>
      <c r="O189" s="325" t="s">
        <v>1371</v>
      </c>
    </row>
    <row r="190" spans="1:15" x14ac:dyDescent="0.2">
      <c r="A190" s="325">
        <v>747</v>
      </c>
      <c r="B190" s="325">
        <v>7</v>
      </c>
      <c r="C190" s="325" t="s">
        <v>976</v>
      </c>
      <c r="D190" s="32">
        <v>9</v>
      </c>
      <c r="E190" s="325">
        <f>VLOOKUP(A190,References!$A$1:$E$3040,5,FALSE)</f>
        <v>0</v>
      </c>
      <c r="F190" s="359" t="s">
        <v>204</v>
      </c>
      <c r="G190" s="353" t="s">
        <v>1294</v>
      </c>
      <c r="H190" s="318" t="s">
        <v>1275</v>
      </c>
      <c r="I190" s="327" t="str">
        <f>VLOOKUP(A190,References!A:I,9,FALSE)</f>
        <v>Yes</v>
      </c>
      <c r="J190" s="325" t="s">
        <v>1146</v>
      </c>
      <c r="K190" s="369" t="str">
        <f t="shared" si="5"/>
        <v/>
      </c>
      <c r="L190" s="407"/>
      <c r="M190" s="405"/>
      <c r="N190" s="325">
        <v>1.17</v>
      </c>
      <c r="O190" s="325" t="s">
        <v>1371</v>
      </c>
    </row>
    <row r="191" spans="1:15" x14ac:dyDescent="0.2">
      <c r="A191" s="325">
        <v>748</v>
      </c>
      <c r="B191" s="325">
        <v>7</v>
      </c>
      <c r="C191" s="325" t="s">
        <v>976</v>
      </c>
      <c r="D191" s="32">
        <v>10</v>
      </c>
      <c r="E191" s="325">
        <f>VLOOKUP(A191,References!$A$1:$E$3040,5,FALSE)</f>
        <v>0</v>
      </c>
      <c r="F191" s="359" t="s">
        <v>204</v>
      </c>
      <c r="G191" s="353" t="s">
        <v>1294</v>
      </c>
      <c r="H191" s="318" t="s">
        <v>1275</v>
      </c>
      <c r="I191" s="327" t="str">
        <f>VLOOKUP(A191,References!A:I,9,FALSE)</f>
        <v>Yes</v>
      </c>
      <c r="J191" s="325" t="s">
        <v>1146</v>
      </c>
      <c r="K191" s="369" t="str">
        <f t="shared" si="5"/>
        <v/>
      </c>
      <c r="L191" s="407"/>
      <c r="M191" s="405"/>
      <c r="N191" s="325">
        <v>1.17</v>
      </c>
      <c r="O191" s="325" t="s">
        <v>1371</v>
      </c>
    </row>
    <row r="192" spans="1:15" x14ac:dyDescent="0.2">
      <c r="A192" s="325">
        <v>757</v>
      </c>
      <c r="B192" s="325">
        <v>7</v>
      </c>
      <c r="C192" s="325" t="s">
        <v>976</v>
      </c>
      <c r="D192" s="32">
        <v>1</v>
      </c>
      <c r="E192" s="325">
        <f>VLOOKUP(A192,References!$A$1:$E$3040,5,FALSE)</f>
        <v>0</v>
      </c>
      <c r="F192" s="359" t="s">
        <v>974</v>
      </c>
      <c r="G192" s="353" t="s">
        <v>1294</v>
      </c>
      <c r="H192" s="325" t="s">
        <v>1148</v>
      </c>
      <c r="I192" s="327" t="str">
        <f>VLOOKUP(A192,References!A:I,9,FALSE)</f>
        <v>Yes</v>
      </c>
      <c r="J192" s="325" t="s">
        <v>1146</v>
      </c>
      <c r="K192" s="369" t="str">
        <f t="shared" si="5"/>
        <v/>
      </c>
      <c r="L192" s="407">
        <v>312.5</v>
      </c>
      <c r="M192" s="405"/>
      <c r="N192" s="325">
        <v>1.17</v>
      </c>
      <c r="O192" s="325" t="s">
        <v>1371</v>
      </c>
    </row>
    <row r="193" spans="1:15" x14ac:dyDescent="0.2">
      <c r="A193" s="325">
        <v>758</v>
      </c>
      <c r="B193" s="325">
        <v>7</v>
      </c>
      <c r="C193" s="325" t="s">
        <v>976</v>
      </c>
      <c r="D193" s="32">
        <v>2</v>
      </c>
      <c r="E193" s="325">
        <f>VLOOKUP(A193,References!$A$1:$E$3040,5,FALSE)</f>
        <v>0</v>
      </c>
      <c r="F193" s="359" t="s">
        <v>974</v>
      </c>
      <c r="G193" s="353" t="s">
        <v>1294</v>
      </c>
      <c r="H193" s="325" t="s">
        <v>1148</v>
      </c>
      <c r="I193" s="327" t="str">
        <f>VLOOKUP(A193,References!A:I,9,FALSE)</f>
        <v>Yes</v>
      </c>
      <c r="J193" s="325" t="s">
        <v>1146</v>
      </c>
      <c r="K193" s="369" t="str">
        <f t="shared" si="5"/>
        <v/>
      </c>
      <c r="L193" s="407"/>
      <c r="M193" s="405"/>
      <c r="N193" s="325">
        <v>1.17</v>
      </c>
      <c r="O193" s="325" t="s">
        <v>1371</v>
      </c>
    </row>
    <row r="194" spans="1:15" x14ac:dyDescent="0.2">
      <c r="A194" s="325">
        <v>759</v>
      </c>
      <c r="B194" s="325">
        <v>7</v>
      </c>
      <c r="C194" s="325" t="s">
        <v>976</v>
      </c>
      <c r="D194" s="32">
        <v>3</v>
      </c>
      <c r="E194" s="325">
        <f>VLOOKUP(A194,References!$A$1:$E$3040,5,FALSE)</f>
        <v>0</v>
      </c>
      <c r="F194" s="359" t="s">
        <v>974</v>
      </c>
      <c r="G194" s="353" t="s">
        <v>1294</v>
      </c>
      <c r="H194" s="325" t="s">
        <v>1148</v>
      </c>
      <c r="I194" s="327" t="str">
        <f>VLOOKUP(A194,References!A:I,9,FALSE)</f>
        <v>Yes</v>
      </c>
      <c r="J194" s="325" t="s">
        <v>1146</v>
      </c>
      <c r="K194" s="369" t="str">
        <f t="shared" si="5"/>
        <v/>
      </c>
      <c r="L194" s="407"/>
      <c r="M194" s="405"/>
      <c r="N194" s="325">
        <v>1.17</v>
      </c>
      <c r="O194" s="325" t="s">
        <v>1371</v>
      </c>
    </row>
    <row r="195" spans="1:15" x14ac:dyDescent="0.2">
      <c r="A195" s="325">
        <v>760</v>
      </c>
      <c r="B195" s="325">
        <v>7</v>
      </c>
      <c r="C195" s="325" t="s">
        <v>976</v>
      </c>
      <c r="D195" s="32">
        <v>4</v>
      </c>
      <c r="E195" s="325">
        <f>VLOOKUP(A195,References!$A$1:$E$3040,5,FALSE)</f>
        <v>0</v>
      </c>
      <c r="F195" s="359" t="s">
        <v>974</v>
      </c>
      <c r="G195" s="353" t="s">
        <v>1294</v>
      </c>
      <c r="H195" s="325" t="s">
        <v>1148</v>
      </c>
      <c r="I195" s="327" t="str">
        <f>VLOOKUP(A195,References!A:I,9,FALSE)</f>
        <v>Yes</v>
      </c>
      <c r="J195" s="325" t="s">
        <v>1146</v>
      </c>
      <c r="K195" s="369" t="str">
        <f t="shared" si="5"/>
        <v/>
      </c>
      <c r="L195" s="407"/>
      <c r="M195" s="405"/>
      <c r="N195" s="325">
        <v>1.17</v>
      </c>
      <c r="O195" s="325" t="s">
        <v>1371</v>
      </c>
    </row>
    <row r="196" spans="1:15" x14ac:dyDescent="0.2">
      <c r="A196" s="325">
        <v>761</v>
      </c>
      <c r="B196" s="325">
        <v>7</v>
      </c>
      <c r="C196" s="325" t="s">
        <v>976</v>
      </c>
      <c r="D196" s="32">
        <v>5</v>
      </c>
      <c r="E196" s="325">
        <f>VLOOKUP(A196,References!$A$1:$E$3040,5,FALSE)</f>
        <v>0</v>
      </c>
      <c r="F196" s="359" t="s">
        <v>974</v>
      </c>
      <c r="G196" s="353" t="s">
        <v>1294</v>
      </c>
      <c r="H196" s="325" t="s">
        <v>1148</v>
      </c>
      <c r="I196" s="327" t="str">
        <f>VLOOKUP(A196,References!A:I,9,FALSE)</f>
        <v>Yes</v>
      </c>
      <c r="J196" s="325" t="s">
        <v>1146</v>
      </c>
      <c r="K196" s="369" t="str">
        <f t="shared" si="5"/>
        <v/>
      </c>
      <c r="L196" s="407"/>
      <c r="M196" s="405"/>
      <c r="N196" s="325">
        <v>1.17</v>
      </c>
      <c r="O196" s="325" t="s">
        <v>1371</v>
      </c>
    </row>
    <row r="197" spans="1:15" x14ac:dyDescent="0.2">
      <c r="A197" s="325">
        <v>762</v>
      </c>
      <c r="B197" s="325">
        <v>7</v>
      </c>
      <c r="C197" s="325" t="s">
        <v>976</v>
      </c>
      <c r="D197" s="32">
        <v>6</v>
      </c>
      <c r="E197" s="325">
        <f>VLOOKUP(A197,References!$A$1:$E$3040,5,FALSE)</f>
        <v>0</v>
      </c>
      <c r="F197" s="359" t="s">
        <v>974</v>
      </c>
      <c r="G197" s="353" t="s">
        <v>1294</v>
      </c>
      <c r="H197" s="325" t="s">
        <v>1148</v>
      </c>
      <c r="I197" s="327" t="str">
        <f>VLOOKUP(A197,References!A:I,9,FALSE)</f>
        <v>Yes</v>
      </c>
      <c r="J197" s="325" t="s">
        <v>1146</v>
      </c>
      <c r="K197" s="369" t="str">
        <f t="shared" si="5"/>
        <v/>
      </c>
      <c r="L197" s="407"/>
      <c r="M197" s="405"/>
      <c r="N197" s="325">
        <v>1.17</v>
      </c>
      <c r="O197" s="325" t="s">
        <v>1371</v>
      </c>
    </row>
    <row r="198" spans="1:15" x14ac:dyDescent="0.2">
      <c r="A198" s="325">
        <v>763</v>
      </c>
      <c r="B198" s="325">
        <v>7</v>
      </c>
      <c r="C198" s="325" t="s">
        <v>976</v>
      </c>
      <c r="D198" s="32">
        <v>7</v>
      </c>
      <c r="E198" s="325">
        <f>VLOOKUP(A198,References!$A$1:$E$3040,5,FALSE)</f>
        <v>0</v>
      </c>
      <c r="F198" s="359" t="s">
        <v>974</v>
      </c>
      <c r="G198" s="353" t="s">
        <v>1294</v>
      </c>
      <c r="H198" s="325" t="s">
        <v>1148</v>
      </c>
      <c r="I198" s="327" t="str">
        <f>VLOOKUP(A198,References!A:I,9,FALSE)</f>
        <v>Yes</v>
      </c>
      <c r="J198" s="325" t="s">
        <v>1146</v>
      </c>
      <c r="K198" s="369" t="str">
        <f t="shared" si="5"/>
        <v/>
      </c>
      <c r="L198" s="407"/>
      <c r="M198" s="405"/>
      <c r="N198" s="325">
        <v>1.17</v>
      </c>
      <c r="O198" s="325" t="s">
        <v>1371</v>
      </c>
    </row>
    <row r="199" spans="1:15" x14ac:dyDescent="0.2">
      <c r="A199" s="325">
        <v>764</v>
      </c>
      <c r="B199" s="325">
        <v>7</v>
      </c>
      <c r="C199" s="325" t="s">
        <v>976</v>
      </c>
      <c r="D199" s="32">
        <v>8</v>
      </c>
      <c r="E199" s="325">
        <f>VLOOKUP(A199,References!$A$1:$E$3040,5,FALSE)</f>
        <v>0</v>
      </c>
      <c r="F199" s="359" t="s">
        <v>974</v>
      </c>
      <c r="G199" s="353" t="s">
        <v>1294</v>
      </c>
      <c r="H199" s="325" t="s">
        <v>1148</v>
      </c>
      <c r="I199" s="327" t="str">
        <f>VLOOKUP(A199,References!A:I,9,FALSE)</f>
        <v>Yes</v>
      </c>
      <c r="J199" s="325" t="s">
        <v>1146</v>
      </c>
      <c r="K199" s="369" t="str">
        <f t="shared" si="5"/>
        <v/>
      </c>
      <c r="L199" s="407"/>
      <c r="M199" s="405"/>
      <c r="N199" s="325">
        <v>1.17</v>
      </c>
      <c r="O199" s="325" t="s">
        <v>1371</v>
      </c>
    </row>
    <row r="200" spans="1:15" x14ac:dyDescent="0.2">
      <c r="A200" s="325">
        <v>765</v>
      </c>
      <c r="B200" s="325">
        <v>7</v>
      </c>
      <c r="C200" s="325" t="s">
        <v>976</v>
      </c>
      <c r="D200" s="32">
        <v>9</v>
      </c>
      <c r="E200" s="325">
        <f>VLOOKUP(A200,References!$A$1:$E$3040,5,FALSE)</f>
        <v>0</v>
      </c>
      <c r="F200" s="359" t="s">
        <v>974</v>
      </c>
      <c r="G200" s="353" t="s">
        <v>1294</v>
      </c>
      <c r="H200" s="325" t="s">
        <v>1148</v>
      </c>
      <c r="I200" s="327" t="str">
        <f>VLOOKUP(A200,References!A:I,9,FALSE)</f>
        <v>Yes</v>
      </c>
      <c r="J200" s="325" t="s">
        <v>1146</v>
      </c>
      <c r="K200" s="369" t="str">
        <f t="shared" si="5"/>
        <v/>
      </c>
      <c r="L200" s="407"/>
      <c r="M200" s="405"/>
      <c r="N200" s="325">
        <v>1.17</v>
      </c>
      <c r="O200" s="325" t="s">
        <v>1371</v>
      </c>
    </row>
    <row r="201" spans="1:15" x14ac:dyDescent="0.2">
      <c r="A201" s="325">
        <v>766</v>
      </c>
      <c r="B201" s="325">
        <v>7</v>
      </c>
      <c r="C201" s="325" t="s">
        <v>976</v>
      </c>
      <c r="D201" s="32">
        <v>10</v>
      </c>
      <c r="E201" s="325">
        <f>VLOOKUP(A201,References!$A$1:$E$3040,5,FALSE)</f>
        <v>0</v>
      </c>
      <c r="F201" s="359" t="s">
        <v>974</v>
      </c>
      <c r="G201" s="353" t="s">
        <v>1294</v>
      </c>
      <c r="H201" s="325" t="s">
        <v>1148</v>
      </c>
      <c r="I201" s="327" t="str">
        <f>VLOOKUP(A201,References!A:I,9,FALSE)</f>
        <v>Yes</v>
      </c>
      <c r="J201" s="325" t="s">
        <v>1146</v>
      </c>
      <c r="K201" s="369" t="str">
        <f t="shared" si="5"/>
        <v/>
      </c>
      <c r="L201" s="407"/>
      <c r="M201" s="405"/>
      <c r="N201" s="325">
        <v>1.17</v>
      </c>
      <c r="O201" s="325" t="s">
        <v>1371</v>
      </c>
    </row>
    <row r="202" spans="1:15" s="325" customFormat="1" x14ac:dyDescent="0.2">
      <c r="A202" s="325">
        <v>906.1</v>
      </c>
      <c r="B202" s="325">
        <v>7</v>
      </c>
      <c r="C202" s="325" t="s">
        <v>256</v>
      </c>
      <c r="D202" s="32"/>
      <c r="E202" s="325">
        <f>VLOOKUP(A202,References!$A$1:$E$3040,5,FALSE)</f>
        <v>0</v>
      </c>
      <c r="F202" s="359" t="s">
        <v>1377</v>
      </c>
      <c r="G202" s="353" t="s">
        <v>1294</v>
      </c>
      <c r="I202" s="327" t="str">
        <f>VLOOKUP(A202,References!A:I,9,FALSE)</f>
        <v>Yes</v>
      </c>
      <c r="J202" s="325" t="s">
        <v>1146</v>
      </c>
      <c r="K202" s="369" t="str">
        <f t="shared" si="5"/>
        <v/>
      </c>
      <c r="L202" s="407">
        <v>62.5</v>
      </c>
      <c r="M202" s="413"/>
    </row>
    <row r="203" spans="1:15" x14ac:dyDescent="0.2">
      <c r="A203" s="325">
        <v>912</v>
      </c>
      <c r="B203" s="325">
        <v>8</v>
      </c>
      <c r="C203" s="325" t="s">
        <v>267</v>
      </c>
      <c r="D203" s="325"/>
      <c r="E203" s="325">
        <f>VLOOKUP(A203,References!$A$1:$E$3040,5,FALSE)</f>
        <v>0</v>
      </c>
      <c r="F203" s="359" t="s">
        <v>979</v>
      </c>
      <c r="G203" s="353" t="s">
        <v>1294</v>
      </c>
      <c r="H203" s="325"/>
      <c r="I203" s="327" t="str">
        <f>VLOOKUP(A203,References!A:I,9,FALSE)</f>
        <v>Yes</v>
      </c>
      <c r="J203" s="325" t="s">
        <v>1146</v>
      </c>
      <c r="K203" s="369" t="str">
        <f t="shared" si="5"/>
        <v/>
      </c>
      <c r="L203" s="407">
        <v>7.0000000000000007E-2</v>
      </c>
      <c r="M203" s="405"/>
      <c r="N203" s="253"/>
    </row>
    <row r="204" spans="1:15" x14ac:dyDescent="0.2">
      <c r="A204" s="325">
        <v>915</v>
      </c>
      <c r="B204" s="325">
        <v>8</v>
      </c>
      <c r="C204" s="325" t="s">
        <v>271</v>
      </c>
      <c r="D204" s="325"/>
      <c r="E204" s="325">
        <f>VLOOKUP(A204,References!$A$1:$E$3040,5,FALSE)</f>
        <v>0</v>
      </c>
      <c r="F204" s="309" t="s">
        <v>261</v>
      </c>
      <c r="G204" s="353" t="s">
        <v>1294</v>
      </c>
      <c r="H204" s="325" t="s">
        <v>1274</v>
      </c>
      <c r="I204" s="327" t="str">
        <f>VLOOKUP(A204,References!A:I,9,FALSE)</f>
        <v>Yes</v>
      </c>
      <c r="J204" s="325" t="s">
        <v>271</v>
      </c>
      <c r="K204" s="369" t="str">
        <f t="shared" si="5"/>
        <v/>
      </c>
      <c r="L204" s="407">
        <v>100</v>
      </c>
      <c r="M204" s="405"/>
      <c r="N204">
        <v>1.1000000000000001</v>
      </c>
    </row>
    <row r="205" spans="1:15" x14ac:dyDescent="0.2">
      <c r="A205" s="325">
        <v>916</v>
      </c>
      <c r="B205" s="325">
        <v>8</v>
      </c>
      <c r="C205" s="325" t="s">
        <v>271</v>
      </c>
      <c r="D205" s="325"/>
      <c r="E205" s="325">
        <f>VLOOKUP(A205,References!$A$1:$E$3040,5,FALSE)</f>
        <v>0</v>
      </c>
      <c r="F205" s="309" t="s">
        <v>1202</v>
      </c>
      <c r="G205" s="353" t="s">
        <v>1294</v>
      </c>
      <c r="H205" s="325" t="s">
        <v>1274</v>
      </c>
      <c r="I205" s="327" t="str">
        <f>VLOOKUP(A205,References!A:I,9,FALSE)</f>
        <v>Yes</v>
      </c>
      <c r="J205" s="325" t="s">
        <v>271</v>
      </c>
      <c r="K205" s="369" t="str">
        <f t="shared" si="5"/>
        <v/>
      </c>
      <c r="L205" s="407">
        <v>200</v>
      </c>
      <c r="M205" s="405"/>
      <c r="N205" s="325">
        <v>1.1000000000000001</v>
      </c>
    </row>
    <row r="206" spans="1:15" x14ac:dyDescent="0.2">
      <c r="A206" s="325">
        <v>917</v>
      </c>
      <c r="B206" s="325">
        <v>8</v>
      </c>
      <c r="C206" s="325" t="s">
        <v>271</v>
      </c>
      <c r="D206" s="325"/>
      <c r="E206" s="325">
        <f>VLOOKUP(A206,References!$A$1:$E$3040,5,FALSE)</f>
        <v>0</v>
      </c>
      <c r="F206" s="309" t="s">
        <v>1206</v>
      </c>
      <c r="G206" s="353" t="s">
        <v>1294</v>
      </c>
      <c r="H206" s="325" t="s">
        <v>1274</v>
      </c>
      <c r="I206" s="327" t="str">
        <f>VLOOKUP(A206,References!A:I,9,FALSE)</f>
        <v>Yes</v>
      </c>
      <c r="J206" s="325" t="s">
        <v>271</v>
      </c>
      <c r="K206" s="369" t="str">
        <f t="shared" si="5"/>
        <v/>
      </c>
      <c r="L206" s="407">
        <v>500</v>
      </c>
      <c r="M206" s="405"/>
      <c r="N206" s="325">
        <v>1.1000000000000001</v>
      </c>
    </row>
    <row r="207" spans="1:15" x14ac:dyDescent="0.2">
      <c r="A207" s="325">
        <v>918</v>
      </c>
      <c r="B207" s="325">
        <v>8</v>
      </c>
      <c r="C207" s="325" t="s">
        <v>271</v>
      </c>
      <c r="D207" s="325"/>
      <c r="E207" s="325">
        <f>VLOOKUP(A207,References!$A$1:$E$3040,5,FALSE)</f>
        <v>0</v>
      </c>
      <c r="F207" s="309" t="s">
        <v>1203</v>
      </c>
      <c r="G207" s="353" t="s">
        <v>1294</v>
      </c>
      <c r="H207" s="325" t="s">
        <v>1274</v>
      </c>
      <c r="I207" s="327" t="str">
        <f>VLOOKUP(A207,References!A:I,9,FALSE)</f>
        <v>Yes</v>
      </c>
      <c r="J207" s="325" t="s">
        <v>271</v>
      </c>
      <c r="K207" s="369" t="str">
        <f t="shared" si="5"/>
        <v/>
      </c>
      <c r="L207" s="407">
        <v>300</v>
      </c>
      <c r="M207" s="405"/>
      <c r="N207" s="325">
        <v>1.1000000000000001</v>
      </c>
    </row>
    <row r="208" spans="1:15" x14ac:dyDescent="0.2">
      <c r="A208" s="325">
        <v>919</v>
      </c>
      <c r="B208" s="325">
        <v>8</v>
      </c>
      <c r="C208" s="325" t="s">
        <v>271</v>
      </c>
      <c r="D208" s="325"/>
      <c r="E208" s="325">
        <f>VLOOKUP(A208,References!$A$1:$E$3040,5,FALSE)</f>
        <v>0</v>
      </c>
      <c r="F208" s="363" t="s">
        <v>1209</v>
      </c>
      <c r="G208" s="353" t="s">
        <v>1294</v>
      </c>
      <c r="H208" s="325" t="s">
        <v>1274</v>
      </c>
      <c r="I208" s="327" t="str">
        <f>VLOOKUP(A208,References!A:I,9,FALSE)</f>
        <v>Yes</v>
      </c>
      <c r="J208" s="325" t="s">
        <v>271</v>
      </c>
      <c r="K208" s="369" t="str">
        <f t="shared" si="5"/>
        <v/>
      </c>
      <c r="L208" s="407">
        <v>400</v>
      </c>
      <c r="M208" s="405"/>
      <c r="N208" s="325">
        <v>1.1000000000000001</v>
      </c>
    </row>
    <row r="209" spans="1:14" x14ac:dyDescent="0.2">
      <c r="A209" s="325">
        <v>920</v>
      </c>
      <c r="B209" s="325">
        <v>8</v>
      </c>
      <c r="C209" s="325" t="s">
        <v>271</v>
      </c>
      <c r="D209" s="325"/>
      <c r="E209" s="325">
        <f>VLOOKUP(A209,References!$A$1:$E$3040,5,FALSE)</f>
        <v>0</v>
      </c>
      <c r="F209" s="309" t="s">
        <v>1204</v>
      </c>
      <c r="G209" s="353" t="s">
        <v>1294</v>
      </c>
      <c r="H209" s="325" t="s">
        <v>1274</v>
      </c>
      <c r="I209" s="327" t="str">
        <f>VLOOKUP(A209,References!A:I,9,FALSE)</f>
        <v>Yes</v>
      </c>
      <c r="J209" s="325" t="s">
        <v>271</v>
      </c>
      <c r="K209" s="369" t="str">
        <f t="shared" si="5"/>
        <v/>
      </c>
      <c r="L209" s="407">
        <v>550</v>
      </c>
      <c r="M209" s="405"/>
      <c r="N209" s="325">
        <v>1.1000000000000001</v>
      </c>
    </row>
    <row r="210" spans="1:14" x14ac:dyDescent="0.2">
      <c r="A210" s="325">
        <v>921</v>
      </c>
      <c r="B210" s="325">
        <v>8</v>
      </c>
      <c r="C210" s="325" t="s">
        <v>271</v>
      </c>
      <c r="D210" s="325"/>
      <c r="E210" s="325">
        <f>VLOOKUP(A210,References!$A$1:$E$3040,5,FALSE)</f>
        <v>0</v>
      </c>
      <c r="F210" s="309" t="s">
        <v>1205</v>
      </c>
      <c r="G210" s="353" t="s">
        <v>1294</v>
      </c>
      <c r="H210" s="325" t="s">
        <v>1274</v>
      </c>
      <c r="I210" s="327" t="str">
        <f>VLOOKUP(A210,References!A:I,9,FALSE)</f>
        <v>Yes</v>
      </c>
      <c r="J210" s="325" t="s">
        <v>271</v>
      </c>
      <c r="K210" s="369" t="str">
        <f t="shared" si="5"/>
        <v/>
      </c>
      <c r="L210" s="407">
        <v>600</v>
      </c>
      <c r="M210" s="405"/>
      <c r="N210" s="325">
        <v>1.1000000000000001</v>
      </c>
    </row>
    <row r="211" spans="1:14" x14ac:dyDescent="0.2">
      <c r="A211" s="325">
        <v>922</v>
      </c>
      <c r="B211" s="325">
        <v>8</v>
      </c>
      <c r="C211" s="325" t="s">
        <v>271</v>
      </c>
      <c r="D211" s="325"/>
      <c r="E211" s="325">
        <f>VLOOKUP(A211,References!$A$1:$E$3040,5,FALSE)</f>
        <v>0</v>
      </c>
      <c r="F211" s="309" t="s">
        <v>1208</v>
      </c>
      <c r="G211" s="353" t="s">
        <v>1294</v>
      </c>
      <c r="H211" s="325" t="s">
        <v>1274</v>
      </c>
      <c r="I211" s="327" t="str">
        <f>VLOOKUP(A211,References!A:I,9,FALSE)</f>
        <v>Yes</v>
      </c>
      <c r="J211" s="325" t="s">
        <v>271</v>
      </c>
      <c r="K211" s="369" t="str">
        <f t="shared" si="5"/>
        <v/>
      </c>
      <c r="L211" s="407">
        <v>700</v>
      </c>
      <c r="M211" s="405"/>
      <c r="N211" s="325">
        <v>1.1000000000000001</v>
      </c>
    </row>
    <row r="212" spans="1:14" x14ac:dyDescent="0.2">
      <c r="A212" s="325">
        <v>923</v>
      </c>
      <c r="B212" s="325">
        <v>8</v>
      </c>
      <c r="C212" s="325" t="s">
        <v>271</v>
      </c>
      <c r="D212" s="325"/>
      <c r="E212" s="325">
        <f>VLOOKUP(A212,References!$A$1:$E$3040,5,FALSE)</f>
        <v>0</v>
      </c>
      <c r="F212" s="309" t="s">
        <v>91</v>
      </c>
      <c r="G212" s="353" t="s">
        <v>1294</v>
      </c>
      <c r="H212" s="325" t="s">
        <v>1274</v>
      </c>
      <c r="I212" s="327" t="str">
        <f>VLOOKUP(A212,References!A:I,9,FALSE)</f>
        <v>Yes</v>
      </c>
      <c r="J212" s="325" t="s">
        <v>271</v>
      </c>
      <c r="K212" s="369" t="str">
        <f t="shared" ref="K212:K260" si="8">IF(E212=0,"",E212)</f>
        <v/>
      </c>
      <c r="L212" s="407">
        <v>800</v>
      </c>
      <c r="M212" s="405"/>
      <c r="N212" s="325">
        <v>1.1000000000000001</v>
      </c>
    </row>
    <row r="213" spans="1:14" x14ac:dyDescent="0.2">
      <c r="A213" s="325">
        <v>924</v>
      </c>
      <c r="B213" s="325">
        <v>8</v>
      </c>
      <c r="C213" s="325" t="s">
        <v>271</v>
      </c>
      <c r="D213" s="325"/>
      <c r="E213" s="325">
        <f>VLOOKUP(A213,References!$A$1:$E$3040,5,FALSE)</f>
        <v>0</v>
      </c>
      <c r="F213" s="309" t="s">
        <v>1207</v>
      </c>
      <c r="G213" s="353" t="s">
        <v>1294</v>
      </c>
      <c r="H213" s="325" t="s">
        <v>1274</v>
      </c>
      <c r="I213" s="327" t="str">
        <f>VLOOKUP(A213,References!A:I,9,FALSE)</f>
        <v>Yes</v>
      </c>
      <c r="J213" s="325" t="s">
        <v>271</v>
      </c>
      <c r="K213" s="369" t="str">
        <f t="shared" si="8"/>
        <v/>
      </c>
      <c r="L213" s="407">
        <v>900</v>
      </c>
      <c r="M213" s="405"/>
      <c r="N213" s="325">
        <v>1.1000000000000001</v>
      </c>
    </row>
    <row r="214" spans="1:14" x14ac:dyDescent="0.2">
      <c r="A214" s="325">
        <v>925</v>
      </c>
      <c r="B214" s="325">
        <v>8</v>
      </c>
      <c r="C214" s="325" t="s">
        <v>271</v>
      </c>
      <c r="D214" s="325"/>
      <c r="E214" s="325">
        <f>VLOOKUP(A214,References!$A$1:$E$3040,5,FALSE)</f>
        <v>0</v>
      </c>
      <c r="F214" s="398" t="s">
        <v>282</v>
      </c>
      <c r="G214" s="353" t="s">
        <v>1294</v>
      </c>
      <c r="H214" s="325" t="s">
        <v>1274</v>
      </c>
      <c r="I214" s="327" t="str">
        <f>VLOOKUP(A214,References!A:I,9,FALSE)</f>
        <v>Yes</v>
      </c>
      <c r="J214" s="325" t="s">
        <v>271</v>
      </c>
      <c r="K214" s="369" t="str">
        <f t="shared" si="8"/>
        <v/>
      </c>
      <c r="L214" s="407">
        <v>11</v>
      </c>
      <c r="M214" s="405"/>
      <c r="N214" s="325">
        <v>1.1000000000000001</v>
      </c>
    </row>
    <row r="215" spans="1:14" x14ac:dyDescent="0.2">
      <c r="A215" s="325">
        <v>928</v>
      </c>
      <c r="B215" s="325">
        <v>8</v>
      </c>
      <c r="C215" s="325" t="s">
        <v>273</v>
      </c>
      <c r="D215" s="325"/>
      <c r="E215" s="325">
        <f>VLOOKUP(A215,References!$A$1:$E$3040,5,FALSE)</f>
        <v>0</v>
      </c>
      <c r="F215" s="309" t="s">
        <v>1210</v>
      </c>
      <c r="G215" s="353" t="s">
        <v>1294</v>
      </c>
      <c r="H215" s="325"/>
      <c r="I215" s="327" t="str">
        <f>VLOOKUP(A215,References!A:I,9,FALSE)</f>
        <v>Yes</v>
      </c>
      <c r="J215" s="325" t="s">
        <v>273</v>
      </c>
      <c r="K215" s="369" t="str">
        <f t="shared" si="8"/>
        <v/>
      </c>
      <c r="L215" s="407">
        <v>150</v>
      </c>
      <c r="M215" s="405"/>
      <c r="N215">
        <v>1.4</v>
      </c>
    </row>
    <row r="216" spans="1:14" x14ac:dyDescent="0.2">
      <c r="A216" s="325">
        <v>929</v>
      </c>
      <c r="B216" s="325">
        <v>8</v>
      </c>
      <c r="C216" s="325" t="s">
        <v>273</v>
      </c>
      <c r="D216" s="325"/>
      <c r="E216" s="325">
        <f>VLOOKUP(A216,References!$A$1:$E$3040,5,FALSE)</f>
        <v>0</v>
      </c>
      <c r="F216" s="309" t="s">
        <v>1211</v>
      </c>
      <c r="G216" s="353" t="s">
        <v>1294</v>
      </c>
      <c r="H216" s="325"/>
      <c r="I216" s="327" t="str">
        <f>VLOOKUP(A216,References!A:I,9,FALSE)</f>
        <v>Yes</v>
      </c>
      <c r="J216" s="325" t="s">
        <v>273</v>
      </c>
      <c r="K216" s="369" t="str">
        <f t="shared" si="8"/>
        <v/>
      </c>
      <c r="L216" s="407">
        <v>250</v>
      </c>
      <c r="M216" s="405"/>
      <c r="N216" s="325">
        <v>1.4</v>
      </c>
    </row>
    <row r="217" spans="1:14" x14ac:dyDescent="0.2">
      <c r="A217" s="325">
        <v>930</v>
      </c>
      <c r="B217" s="325">
        <v>8</v>
      </c>
      <c r="C217" s="325" t="s">
        <v>273</v>
      </c>
      <c r="D217" s="325"/>
      <c r="E217" s="325">
        <f>VLOOKUP(A217,References!$A$1:$E$3040,5,FALSE)</f>
        <v>0</v>
      </c>
      <c r="F217" s="309" t="s">
        <v>1212</v>
      </c>
      <c r="G217" s="353" t="s">
        <v>1294</v>
      </c>
      <c r="H217" s="325"/>
      <c r="I217" s="327" t="str">
        <f>VLOOKUP(A217,References!A:I,9,FALSE)</f>
        <v>Yes</v>
      </c>
      <c r="J217" s="325" t="s">
        <v>273</v>
      </c>
      <c r="K217" s="369" t="str">
        <f t="shared" si="8"/>
        <v/>
      </c>
      <c r="L217" s="407">
        <v>350</v>
      </c>
      <c r="M217" s="405"/>
      <c r="N217" s="325">
        <v>1.4</v>
      </c>
    </row>
    <row r="218" spans="1:14" x14ac:dyDescent="0.2">
      <c r="A218" s="325">
        <v>931</v>
      </c>
      <c r="B218" s="325">
        <v>8</v>
      </c>
      <c r="C218" s="325" t="s">
        <v>273</v>
      </c>
      <c r="D218" s="325"/>
      <c r="E218" s="325">
        <f>VLOOKUP(A218,References!$A$1:$E$3040,5,FALSE)</f>
        <v>0</v>
      </c>
      <c r="F218" s="309" t="s">
        <v>1213</v>
      </c>
      <c r="G218" s="353" t="s">
        <v>1294</v>
      </c>
      <c r="H218" s="325"/>
      <c r="I218" s="327" t="str">
        <f>VLOOKUP(A218,References!A:I,9,FALSE)</f>
        <v>Yes</v>
      </c>
      <c r="J218" s="325" t="s">
        <v>273</v>
      </c>
      <c r="K218" s="369" t="str">
        <f t="shared" si="8"/>
        <v/>
      </c>
      <c r="L218" s="407">
        <v>450</v>
      </c>
      <c r="M218" s="405"/>
      <c r="N218" s="325">
        <v>1.4</v>
      </c>
    </row>
    <row r="219" spans="1:14" x14ac:dyDescent="0.2">
      <c r="A219" s="325">
        <v>932</v>
      </c>
      <c r="B219" s="325">
        <v>8</v>
      </c>
      <c r="C219" s="325" t="s">
        <v>273</v>
      </c>
      <c r="D219" s="325"/>
      <c r="E219" s="325">
        <f>VLOOKUP(A219,References!$A$1:$E$3040,5,FALSE)</f>
        <v>0</v>
      </c>
      <c r="F219" s="309" t="s">
        <v>191</v>
      </c>
      <c r="G219" s="353" t="s">
        <v>1294</v>
      </c>
      <c r="H219" s="325"/>
      <c r="I219" s="327" t="str">
        <f>VLOOKUP(A219,References!A:I,9,FALSE)</f>
        <v>Yes</v>
      </c>
      <c r="J219" s="325" t="s">
        <v>273</v>
      </c>
      <c r="K219" s="369" t="str">
        <f t="shared" si="8"/>
        <v/>
      </c>
      <c r="L219" s="407">
        <v>575</v>
      </c>
      <c r="M219" s="405"/>
      <c r="N219" s="325">
        <v>1.4</v>
      </c>
    </row>
    <row r="220" spans="1:14" x14ac:dyDescent="0.2">
      <c r="A220" s="325">
        <v>933</v>
      </c>
      <c r="B220" s="325">
        <v>8</v>
      </c>
      <c r="C220" s="325" t="s">
        <v>273</v>
      </c>
      <c r="D220" s="325"/>
      <c r="E220" s="325">
        <f>VLOOKUP(A220,References!$A$1:$E$3040,5,FALSE)</f>
        <v>0</v>
      </c>
      <c r="F220" s="309" t="s">
        <v>265</v>
      </c>
      <c r="G220" s="353" t="s">
        <v>1294</v>
      </c>
      <c r="H220" s="325"/>
      <c r="I220" s="327" t="str">
        <f>VLOOKUP(A220,References!A:I,9,FALSE)</f>
        <v>Yes</v>
      </c>
      <c r="J220" s="325" t="s">
        <v>273</v>
      </c>
      <c r="K220" s="369" t="str">
        <f t="shared" si="8"/>
        <v/>
      </c>
      <c r="L220" s="407">
        <v>650</v>
      </c>
      <c r="M220" s="405"/>
      <c r="N220" s="325">
        <v>1.4</v>
      </c>
    </row>
    <row r="221" spans="1:14" x14ac:dyDescent="0.2">
      <c r="A221" s="325">
        <v>934</v>
      </c>
      <c r="B221" s="325">
        <v>8</v>
      </c>
      <c r="C221" s="325" t="s">
        <v>273</v>
      </c>
      <c r="D221" s="325"/>
      <c r="E221" s="325">
        <f>VLOOKUP(A221,References!$A$1:$E$3040,5,FALSE)</f>
        <v>0</v>
      </c>
      <c r="F221" s="398" t="s">
        <v>274</v>
      </c>
      <c r="G221" s="353" t="s">
        <v>1294</v>
      </c>
      <c r="H221" s="325"/>
      <c r="I221" s="327" t="str">
        <f>VLOOKUP(A221,References!A:I,9,FALSE)</f>
        <v>Yes</v>
      </c>
      <c r="J221" s="325" t="s">
        <v>273</v>
      </c>
      <c r="K221" s="369" t="str">
        <f t="shared" si="8"/>
        <v/>
      </c>
      <c r="L221" s="407">
        <v>11</v>
      </c>
      <c r="M221" s="405"/>
      <c r="N221" s="325">
        <v>1.4</v>
      </c>
    </row>
    <row r="222" spans="1:14" x14ac:dyDescent="0.2">
      <c r="A222" s="325">
        <v>937</v>
      </c>
      <c r="B222" s="325">
        <v>8</v>
      </c>
      <c r="C222" s="325" t="s">
        <v>275</v>
      </c>
      <c r="D222" s="325"/>
      <c r="E222" s="325">
        <f>VLOOKUP(A222,References!$A$1:$E$3040,5,FALSE)</f>
        <v>0</v>
      </c>
      <c r="F222" s="309" t="s">
        <v>259</v>
      </c>
      <c r="G222" s="353" t="s">
        <v>1294</v>
      </c>
      <c r="H222" s="325" t="s">
        <v>1274</v>
      </c>
      <c r="I222" s="327" t="str">
        <f>VLOOKUP(A222,References!A:I,9,FALSE)</f>
        <v>Yes</v>
      </c>
      <c r="J222" s="325" t="s">
        <v>275</v>
      </c>
      <c r="K222" s="369" t="str">
        <f t="shared" si="8"/>
        <v/>
      </c>
      <c r="L222" s="407">
        <v>125</v>
      </c>
      <c r="M222" s="405"/>
      <c r="N222" s="325">
        <v>1.4</v>
      </c>
    </row>
    <row r="223" spans="1:14" x14ac:dyDescent="0.2">
      <c r="A223" s="325">
        <v>938</v>
      </c>
      <c r="B223" s="325">
        <v>8</v>
      </c>
      <c r="C223" s="325" t="s">
        <v>275</v>
      </c>
      <c r="D223" s="325"/>
      <c r="E223" s="325">
        <f>VLOOKUP(A223,References!$A$1:$E$3040,5,FALSE)</f>
        <v>0</v>
      </c>
      <c r="F223" s="309" t="s">
        <v>1216</v>
      </c>
      <c r="G223" s="353" t="s">
        <v>1294</v>
      </c>
      <c r="H223" s="325" t="s">
        <v>1274</v>
      </c>
      <c r="I223" s="327" t="str">
        <f>VLOOKUP(A223,References!A:I,9,FALSE)</f>
        <v>Yes</v>
      </c>
      <c r="J223" s="325" t="s">
        <v>275</v>
      </c>
      <c r="K223" s="369" t="str">
        <f t="shared" si="8"/>
        <v/>
      </c>
      <c r="L223" s="407">
        <v>225</v>
      </c>
      <c r="M223" s="405"/>
      <c r="N223" s="325">
        <v>1.4</v>
      </c>
    </row>
    <row r="224" spans="1:14" x14ac:dyDescent="0.2">
      <c r="A224" s="325">
        <v>939</v>
      </c>
      <c r="B224" s="325">
        <v>8</v>
      </c>
      <c r="C224" s="325" t="s">
        <v>275</v>
      </c>
      <c r="D224" s="325"/>
      <c r="E224" s="325">
        <f>VLOOKUP(A224,References!$A$1:$E$3040,5,FALSE)</f>
        <v>0</v>
      </c>
      <c r="F224" s="310" t="s">
        <v>104</v>
      </c>
      <c r="G224" s="353" t="s">
        <v>1294</v>
      </c>
      <c r="H224" s="325" t="s">
        <v>1274</v>
      </c>
      <c r="I224" s="327" t="str">
        <f>VLOOKUP(A224,References!A:I,9,FALSE)</f>
        <v>Yes</v>
      </c>
      <c r="J224" s="325" t="s">
        <v>275</v>
      </c>
      <c r="K224" s="369" t="str">
        <f t="shared" si="8"/>
        <v/>
      </c>
      <c r="L224" s="407">
        <v>325</v>
      </c>
      <c r="M224" s="405"/>
      <c r="N224" s="325">
        <v>1.4</v>
      </c>
    </row>
    <row r="225" spans="1:14" x14ac:dyDescent="0.2">
      <c r="A225" s="325">
        <v>940</v>
      </c>
      <c r="B225" s="325">
        <v>8</v>
      </c>
      <c r="C225" s="325" t="s">
        <v>275</v>
      </c>
      <c r="D225" s="325"/>
      <c r="E225" s="325">
        <f>VLOOKUP(A225,References!$A$1:$E$3040,5,FALSE)</f>
        <v>0</v>
      </c>
      <c r="F225" s="310" t="s">
        <v>1214</v>
      </c>
      <c r="G225" s="353" t="s">
        <v>1294</v>
      </c>
      <c r="H225" s="325" t="s">
        <v>1274</v>
      </c>
      <c r="I225" s="327" t="str">
        <f>VLOOKUP(A225,References!A:I,9,FALSE)</f>
        <v>Yes</v>
      </c>
      <c r="J225" s="325" t="s">
        <v>275</v>
      </c>
      <c r="K225" s="369" t="str">
        <f t="shared" si="8"/>
        <v/>
      </c>
      <c r="L225" s="407">
        <v>425</v>
      </c>
      <c r="M225" s="405"/>
      <c r="N225" s="325">
        <v>1.4</v>
      </c>
    </row>
    <row r="226" spans="1:14" x14ac:dyDescent="0.2">
      <c r="A226" s="325">
        <v>941</v>
      </c>
      <c r="B226" s="325">
        <v>8</v>
      </c>
      <c r="C226" s="325" t="s">
        <v>275</v>
      </c>
      <c r="D226" s="325"/>
      <c r="E226" s="325">
        <f>VLOOKUP(A226,References!$A$1:$E$3040,5,FALSE)</f>
        <v>0</v>
      </c>
      <c r="F226" s="310" t="s">
        <v>798</v>
      </c>
      <c r="G226" s="353" t="s">
        <v>1294</v>
      </c>
      <c r="H226" s="325" t="s">
        <v>1274</v>
      </c>
      <c r="I226" s="327" t="str">
        <f>VLOOKUP(A226,References!A:I,9,FALSE)</f>
        <v>Yes</v>
      </c>
      <c r="J226" s="325" t="s">
        <v>275</v>
      </c>
      <c r="K226" s="369" t="str">
        <f t="shared" si="8"/>
        <v/>
      </c>
      <c r="L226" s="407">
        <v>525</v>
      </c>
      <c r="M226" s="405"/>
      <c r="N226" s="325">
        <v>1.4</v>
      </c>
    </row>
    <row r="227" spans="1:14" x14ac:dyDescent="0.2">
      <c r="A227" s="325">
        <v>942</v>
      </c>
      <c r="B227" s="325">
        <v>8</v>
      </c>
      <c r="C227" s="325" t="s">
        <v>275</v>
      </c>
      <c r="D227" s="325"/>
      <c r="E227" s="325">
        <f>VLOOKUP(A227,References!$A$1:$E$3040,5,FALSE)</f>
        <v>0</v>
      </c>
      <c r="F227" s="310" t="s">
        <v>1217</v>
      </c>
      <c r="G227" s="353" t="s">
        <v>1294</v>
      </c>
      <c r="H227" s="325" t="s">
        <v>1274</v>
      </c>
      <c r="I227" s="327" t="str">
        <f>VLOOKUP(A227,References!A:I,9,FALSE)</f>
        <v>Yes</v>
      </c>
      <c r="J227" s="325" t="s">
        <v>275</v>
      </c>
      <c r="K227" s="369" t="str">
        <f t="shared" si="8"/>
        <v/>
      </c>
      <c r="L227" s="407">
        <v>625</v>
      </c>
      <c r="M227" s="405"/>
      <c r="N227" s="325">
        <v>1.4</v>
      </c>
    </row>
    <row r="228" spans="1:14" x14ac:dyDescent="0.2">
      <c r="A228" s="325">
        <v>943</v>
      </c>
      <c r="B228" s="325">
        <v>8</v>
      </c>
      <c r="C228" s="325" t="s">
        <v>275</v>
      </c>
      <c r="D228" s="325"/>
      <c r="E228" s="325">
        <f>VLOOKUP(A228,References!$A$1:$E$3040,5,FALSE)</f>
        <v>0</v>
      </c>
      <c r="F228" s="310" t="s">
        <v>1215</v>
      </c>
      <c r="G228" s="353" t="s">
        <v>1294</v>
      </c>
      <c r="H228" s="325" t="s">
        <v>1274</v>
      </c>
      <c r="I228" s="327" t="str">
        <f>VLOOKUP(A228,References!A:I,9,FALSE)</f>
        <v>Yes</v>
      </c>
      <c r="J228" s="325" t="s">
        <v>275</v>
      </c>
      <c r="K228" s="369" t="str">
        <f t="shared" si="8"/>
        <v/>
      </c>
      <c r="L228" s="407">
        <v>725</v>
      </c>
      <c r="M228" s="405"/>
      <c r="N228" s="325">
        <v>1.4</v>
      </c>
    </row>
    <row r="229" spans="1:14" x14ac:dyDescent="0.2">
      <c r="A229" s="325">
        <v>944</v>
      </c>
      <c r="B229" s="325">
        <v>8</v>
      </c>
      <c r="C229" s="325" t="s">
        <v>275</v>
      </c>
      <c r="D229" s="325"/>
      <c r="E229" s="325">
        <f>VLOOKUP(A229,References!$A$1:$E$3040,5,FALSE)</f>
        <v>0</v>
      </c>
      <c r="F229" s="364" t="s">
        <v>257</v>
      </c>
      <c r="G229" s="353" t="s">
        <v>1294</v>
      </c>
      <c r="H229" s="325" t="s">
        <v>1274</v>
      </c>
      <c r="I229" s="327" t="str">
        <f>VLOOKUP(A229,References!A:I,9,FALSE)</f>
        <v>Yes</v>
      </c>
      <c r="J229" s="325" t="s">
        <v>275</v>
      </c>
      <c r="K229" s="369" t="str">
        <f t="shared" si="8"/>
        <v/>
      </c>
      <c r="L229" s="407">
        <v>825</v>
      </c>
      <c r="M229" s="405"/>
      <c r="N229" s="325">
        <v>1.4</v>
      </c>
    </row>
    <row r="230" spans="1:14" s="325" customFormat="1" x14ac:dyDescent="0.2">
      <c r="A230" s="325">
        <v>944.1</v>
      </c>
      <c r="B230" s="325">
        <v>8</v>
      </c>
      <c r="C230" s="325" t="s">
        <v>275</v>
      </c>
      <c r="E230" s="325">
        <f>VLOOKUP(A230,References!$A$1:$E$3040,5,FALSE)</f>
        <v>0</v>
      </c>
      <c r="F230" s="364" t="s">
        <v>1349</v>
      </c>
      <c r="G230" s="353" t="s">
        <v>1294</v>
      </c>
      <c r="I230" s="327" t="str">
        <f>VLOOKUP(A230,References!A:I,9,FALSE)</f>
        <v>Yes</v>
      </c>
      <c r="J230" s="325" t="str">
        <f>C230</f>
        <v>Maintenance Expenses</v>
      </c>
      <c r="K230" s="369" t="str">
        <f t="shared" si="8"/>
        <v/>
      </c>
      <c r="L230" s="407">
        <v>830</v>
      </c>
      <c r="M230" s="405"/>
      <c r="N230" s="325">
        <v>1.4</v>
      </c>
    </row>
    <row r="231" spans="1:14" x14ac:dyDescent="0.2">
      <c r="A231" s="325">
        <v>945</v>
      </c>
      <c r="B231" s="325">
        <v>8</v>
      </c>
      <c r="C231" s="325" t="s">
        <v>275</v>
      </c>
      <c r="D231" s="325"/>
      <c r="E231" s="325">
        <f>VLOOKUP(A231,References!$A$1:$E$3040,5,FALSE)</f>
        <v>0</v>
      </c>
      <c r="F231" s="310" t="s">
        <v>260</v>
      </c>
      <c r="G231" s="353" t="s">
        <v>1294</v>
      </c>
      <c r="H231" s="325" t="s">
        <v>1274</v>
      </c>
      <c r="I231" s="327" t="str">
        <f>VLOOKUP(A231,References!A:I,9,FALSE)</f>
        <v>Yes</v>
      </c>
      <c r="J231" s="325" t="s">
        <v>275</v>
      </c>
      <c r="K231" s="369" t="str">
        <f t="shared" si="8"/>
        <v/>
      </c>
      <c r="L231" s="407">
        <v>925</v>
      </c>
      <c r="M231" s="405"/>
      <c r="N231" s="325">
        <v>1.4</v>
      </c>
    </row>
    <row r="232" spans="1:14" x14ac:dyDescent="0.2">
      <c r="A232" s="325">
        <v>946</v>
      </c>
      <c r="B232" s="325">
        <v>8</v>
      </c>
      <c r="C232" s="325" t="s">
        <v>275</v>
      </c>
      <c r="D232" s="325"/>
      <c r="E232" s="325">
        <f>VLOOKUP(A232,References!$A$1:$E$3040,5,FALSE)</f>
        <v>0</v>
      </c>
      <c r="F232" s="364" t="s">
        <v>258</v>
      </c>
      <c r="G232" s="353" t="s">
        <v>1294</v>
      </c>
      <c r="H232" s="325" t="s">
        <v>1274</v>
      </c>
      <c r="I232" s="327" t="str">
        <f>VLOOKUP(A232,References!A:I,9,FALSE)</f>
        <v>Yes</v>
      </c>
      <c r="J232" s="325" t="s">
        <v>275</v>
      </c>
      <c r="K232" s="369" t="str">
        <f t="shared" si="8"/>
        <v/>
      </c>
      <c r="L232" s="407">
        <v>1025</v>
      </c>
      <c r="M232" s="405"/>
      <c r="N232" s="325">
        <v>1.4</v>
      </c>
    </row>
    <row r="233" spans="1:14" x14ac:dyDescent="0.2">
      <c r="A233" s="325">
        <v>947</v>
      </c>
      <c r="B233" s="325">
        <v>8</v>
      </c>
      <c r="C233" s="325" t="s">
        <v>275</v>
      </c>
      <c r="D233" s="325"/>
      <c r="E233" s="325">
        <f>VLOOKUP(A233,References!$A$1:$E$3040,5,FALSE)</f>
        <v>0</v>
      </c>
      <c r="F233" s="364" t="s">
        <v>276</v>
      </c>
      <c r="G233" s="353" t="s">
        <v>1294</v>
      </c>
      <c r="H233" s="325" t="s">
        <v>1274</v>
      </c>
      <c r="I233" s="327" t="str">
        <f>VLOOKUP(A233,References!A:I,9,FALSE)</f>
        <v>Yes</v>
      </c>
      <c r="J233" s="325" t="s">
        <v>275</v>
      </c>
      <c r="K233" s="369" t="str">
        <f t="shared" si="8"/>
        <v/>
      </c>
      <c r="L233" s="407">
        <v>11</v>
      </c>
      <c r="M233" s="405"/>
      <c r="N233" s="325">
        <v>1.4</v>
      </c>
    </row>
    <row r="234" spans="1:14" x14ac:dyDescent="0.2">
      <c r="A234" s="325">
        <v>950</v>
      </c>
      <c r="B234" s="325">
        <v>8</v>
      </c>
      <c r="C234" s="325" t="s">
        <v>1218</v>
      </c>
      <c r="D234" s="325"/>
      <c r="E234" s="325">
        <f>VLOOKUP(A234,References!$A$1:$E$3040,5,FALSE)</f>
        <v>0</v>
      </c>
      <c r="F234" s="310" t="s">
        <v>264</v>
      </c>
      <c r="G234" s="353" t="s">
        <v>1294</v>
      </c>
      <c r="H234" s="325" t="s">
        <v>1274</v>
      </c>
      <c r="I234" s="327" t="str">
        <f>VLOOKUP(A234,References!A:I,9,FALSE)</f>
        <v>Yes</v>
      </c>
      <c r="J234" s="325" t="s">
        <v>1218</v>
      </c>
      <c r="K234" s="369" t="str">
        <f t="shared" si="8"/>
        <v/>
      </c>
      <c r="L234" s="407">
        <v>175</v>
      </c>
      <c r="M234" s="405"/>
      <c r="N234" s="325">
        <v>1.4</v>
      </c>
    </row>
    <row r="235" spans="1:14" x14ac:dyDescent="0.2">
      <c r="A235" s="325">
        <v>951</v>
      </c>
      <c r="B235" s="325">
        <v>8</v>
      </c>
      <c r="C235" s="325" t="s">
        <v>1218</v>
      </c>
      <c r="D235" s="325"/>
      <c r="E235" s="325">
        <f>VLOOKUP(A235,References!$A$1:$E$3040,5,FALSE)</f>
        <v>0</v>
      </c>
      <c r="F235" s="364" t="s">
        <v>262</v>
      </c>
      <c r="G235" s="353" t="s">
        <v>1294</v>
      </c>
      <c r="H235" s="325" t="s">
        <v>1274</v>
      </c>
      <c r="I235" s="327" t="str">
        <f>VLOOKUP(A235,References!A:I,9,FALSE)</f>
        <v>Yes</v>
      </c>
      <c r="J235" s="325" t="s">
        <v>1218</v>
      </c>
      <c r="K235" s="369" t="str">
        <f t="shared" si="8"/>
        <v/>
      </c>
      <c r="L235" s="407">
        <v>275</v>
      </c>
      <c r="M235" s="405"/>
      <c r="N235" s="325">
        <v>1.4</v>
      </c>
    </row>
    <row r="236" spans="1:14" x14ac:dyDescent="0.2">
      <c r="A236" s="325">
        <v>952</v>
      </c>
      <c r="B236" s="325">
        <v>8</v>
      </c>
      <c r="C236" s="325" t="s">
        <v>1218</v>
      </c>
      <c r="D236" s="325"/>
      <c r="E236" s="325">
        <f>VLOOKUP(A236,References!$A$1:$E$3040,5,FALSE)</f>
        <v>0</v>
      </c>
      <c r="F236" s="364" t="s">
        <v>277</v>
      </c>
      <c r="G236" s="353" t="s">
        <v>1294</v>
      </c>
      <c r="H236" s="325" t="s">
        <v>1274</v>
      </c>
      <c r="I236" s="327" t="str">
        <f>VLOOKUP(A236,References!A:I,9,FALSE)</f>
        <v>Yes</v>
      </c>
      <c r="J236" s="325" t="s">
        <v>1218</v>
      </c>
      <c r="K236" s="369" t="str">
        <f t="shared" si="8"/>
        <v/>
      </c>
      <c r="L236" s="407">
        <v>11</v>
      </c>
      <c r="M236" s="405"/>
      <c r="N236" s="325">
        <v>1.4</v>
      </c>
    </row>
    <row r="237" spans="1:14" x14ac:dyDescent="0.2">
      <c r="A237" s="325">
        <v>953</v>
      </c>
      <c r="B237" s="325">
        <v>8</v>
      </c>
      <c r="C237" s="325" t="s">
        <v>1218</v>
      </c>
      <c r="D237" s="325"/>
      <c r="E237" s="325">
        <f>VLOOKUP(A237,References!$A$1:$E$3040,5,FALSE)</f>
        <v>0</v>
      </c>
      <c r="F237" s="309" t="s">
        <v>1219</v>
      </c>
      <c r="G237" s="353" t="s">
        <v>1294</v>
      </c>
      <c r="H237" s="325" t="s">
        <v>1274</v>
      </c>
      <c r="I237" s="327" t="str">
        <f>VLOOKUP(A237,References!A:I,9,FALSE)</f>
        <v>Yes</v>
      </c>
      <c r="J237" s="325" t="s">
        <v>1218</v>
      </c>
      <c r="K237" s="369" t="str">
        <f t="shared" si="8"/>
        <v/>
      </c>
      <c r="L237" s="407">
        <v>475</v>
      </c>
      <c r="M237" s="405"/>
      <c r="N237" s="325">
        <v>1.4</v>
      </c>
    </row>
    <row r="238" spans="1:14" x14ac:dyDescent="0.2">
      <c r="A238" s="325">
        <v>954</v>
      </c>
      <c r="B238" s="325">
        <v>8</v>
      </c>
      <c r="C238" s="325" t="s">
        <v>1218</v>
      </c>
      <c r="D238" s="325"/>
      <c r="E238" s="325">
        <f>VLOOKUP(A238,References!$A$1:$E$3040,5,FALSE)</f>
        <v>0</v>
      </c>
      <c r="F238" s="310" t="s">
        <v>1220</v>
      </c>
      <c r="G238" s="353" t="s">
        <v>1294</v>
      </c>
      <c r="H238" s="325" t="s">
        <v>1274</v>
      </c>
      <c r="I238" s="327" t="str">
        <f>VLOOKUP(A238,References!A:I,9,FALSE)</f>
        <v>Yes</v>
      </c>
      <c r="J238" s="325" t="s">
        <v>1218</v>
      </c>
      <c r="K238" s="369" t="str">
        <f t="shared" si="8"/>
        <v/>
      </c>
      <c r="L238" s="407">
        <v>575</v>
      </c>
      <c r="M238" s="405"/>
      <c r="N238" s="325">
        <v>1.4</v>
      </c>
    </row>
    <row r="239" spans="1:14" x14ac:dyDescent="0.2">
      <c r="A239" s="325">
        <v>1364</v>
      </c>
      <c r="B239" s="325">
        <v>10</v>
      </c>
      <c r="C239" s="325" t="s">
        <v>336</v>
      </c>
      <c r="D239" s="325"/>
      <c r="E239" s="325">
        <f>VLOOKUP(A239,References!$A$1:$E$3040,5,FALSE)</f>
        <v>0</v>
      </c>
      <c r="F239" s="365" t="s">
        <v>708</v>
      </c>
      <c r="G239" s="353" t="s">
        <v>1294</v>
      </c>
      <c r="H239" s="325"/>
      <c r="I239" s="327" t="str">
        <f>VLOOKUP(A239,References!A:I,9,FALSE)</f>
        <v>Yes</v>
      </c>
      <c r="J239" s="354" t="s">
        <v>1156</v>
      </c>
      <c r="K239" s="369" t="str">
        <f t="shared" si="8"/>
        <v/>
      </c>
      <c r="L239" s="407">
        <v>4</v>
      </c>
      <c r="M239" s="405"/>
      <c r="N239" s="325">
        <v>1.3</v>
      </c>
    </row>
    <row r="240" spans="1:14" x14ac:dyDescent="0.2">
      <c r="A240" s="325">
        <v>1365</v>
      </c>
      <c r="B240" s="325">
        <v>10</v>
      </c>
      <c r="C240" s="325" t="s">
        <v>336</v>
      </c>
      <c r="D240" s="325"/>
      <c r="E240" s="325">
        <f>VLOOKUP(A240,References!$A$1:$E$3040,5,FALSE)</f>
        <v>0</v>
      </c>
      <c r="F240" s="365" t="s">
        <v>1078</v>
      </c>
      <c r="G240" s="353" t="s">
        <v>1294</v>
      </c>
      <c r="H240" s="325"/>
      <c r="I240" s="327" t="str">
        <f>VLOOKUP(A240,References!A:I,9,FALSE)</f>
        <v>Yes</v>
      </c>
      <c r="J240" s="354" t="s">
        <v>1156</v>
      </c>
      <c r="K240" s="369" t="str">
        <f t="shared" si="8"/>
        <v/>
      </c>
      <c r="L240" s="407">
        <v>4</v>
      </c>
      <c r="M240" s="405"/>
      <c r="N240" s="325">
        <v>1.3</v>
      </c>
    </row>
    <row r="241" spans="1:14" x14ac:dyDescent="0.2">
      <c r="A241" s="325">
        <v>1366</v>
      </c>
      <c r="B241" s="325">
        <v>10</v>
      </c>
      <c r="C241" s="325" t="s">
        <v>336</v>
      </c>
      <c r="D241" s="325"/>
      <c r="E241" s="325">
        <f>VLOOKUP(A241,References!$A$1:$E$3040,5,FALSE)</f>
        <v>0</v>
      </c>
      <c r="F241" s="364" t="s">
        <v>92</v>
      </c>
      <c r="G241" s="353" t="s">
        <v>1294</v>
      </c>
      <c r="H241" s="325"/>
      <c r="I241" s="327" t="str">
        <f>VLOOKUP(A241,References!A:I,9,FALSE)</f>
        <v>Yes</v>
      </c>
      <c r="J241" s="354" t="s">
        <v>1156</v>
      </c>
      <c r="K241" s="369" t="str">
        <f t="shared" si="8"/>
        <v/>
      </c>
      <c r="L241" s="407">
        <v>4</v>
      </c>
      <c r="M241" s="405"/>
      <c r="N241" s="325">
        <v>1.3</v>
      </c>
    </row>
    <row r="242" spans="1:14" x14ac:dyDescent="0.2">
      <c r="A242" s="325">
        <v>1367</v>
      </c>
      <c r="B242" s="325">
        <v>10</v>
      </c>
      <c r="C242" s="325" t="s">
        <v>337</v>
      </c>
      <c r="D242" s="325"/>
      <c r="E242" s="325">
        <f>VLOOKUP(A242,References!$A$1:$E$3040,5,FALSE)</f>
        <v>0</v>
      </c>
      <c r="F242" s="366" t="s">
        <v>1080</v>
      </c>
      <c r="G242" s="353" t="s">
        <v>1294</v>
      </c>
      <c r="H242" s="325"/>
      <c r="I242" s="327" t="str">
        <f>VLOOKUP(A242,References!A:I,9,FALSE)</f>
        <v>Yes</v>
      </c>
      <c r="J242" s="354" t="s">
        <v>1156</v>
      </c>
      <c r="K242" s="369" t="str">
        <f t="shared" si="8"/>
        <v/>
      </c>
      <c r="L242" s="407">
        <v>4</v>
      </c>
      <c r="M242" s="405"/>
      <c r="N242" s="325">
        <v>1.3</v>
      </c>
    </row>
    <row r="243" spans="1:14" x14ac:dyDescent="0.2">
      <c r="A243" s="325">
        <v>1368</v>
      </c>
      <c r="B243" s="325">
        <v>10</v>
      </c>
      <c r="C243" s="325" t="s">
        <v>337</v>
      </c>
      <c r="D243" s="325"/>
      <c r="E243" s="325">
        <f>VLOOKUP(A243,References!$A$1:$E$3040,5,FALSE)</f>
        <v>0</v>
      </c>
      <c r="F243" s="366" t="s">
        <v>1291</v>
      </c>
      <c r="G243" s="353" t="s">
        <v>1294</v>
      </c>
      <c r="H243" s="325"/>
      <c r="I243" s="327" t="str">
        <f>VLOOKUP(A243,References!A:I,9,FALSE)</f>
        <v>Yes</v>
      </c>
      <c r="J243" s="354" t="s">
        <v>1156</v>
      </c>
      <c r="K243" s="369" t="str">
        <f t="shared" si="8"/>
        <v/>
      </c>
      <c r="L243" s="407">
        <v>8</v>
      </c>
      <c r="M243" s="405"/>
      <c r="N243" s="325">
        <v>1.3</v>
      </c>
    </row>
    <row r="244" spans="1:14" x14ac:dyDescent="0.2">
      <c r="A244" s="325">
        <v>1369</v>
      </c>
      <c r="B244" s="325">
        <v>10</v>
      </c>
      <c r="C244" s="325" t="s">
        <v>337</v>
      </c>
      <c r="D244" s="325"/>
      <c r="E244" s="325">
        <f>VLOOKUP(A244,References!$A$1:$E$3040,5,FALSE)</f>
        <v>0</v>
      </c>
      <c r="F244" s="366" t="s">
        <v>1223</v>
      </c>
      <c r="G244" s="353" t="s">
        <v>1294</v>
      </c>
      <c r="H244" s="325"/>
      <c r="I244" s="327" t="str">
        <f>VLOOKUP(A244,References!A:I,9,FALSE)</f>
        <v>Yes</v>
      </c>
      <c r="J244" s="354" t="s">
        <v>1156</v>
      </c>
      <c r="K244" s="369" t="str">
        <f t="shared" si="8"/>
        <v/>
      </c>
      <c r="L244" s="407">
        <v>4</v>
      </c>
      <c r="M244" s="405"/>
      <c r="N244" s="325">
        <v>1.3</v>
      </c>
    </row>
    <row r="245" spans="1:14" x14ac:dyDescent="0.2">
      <c r="A245" s="325">
        <v>1370</v>
      </c>
      <c r="B245" s="325">
        <v>10</v>
      </c>
      <c r="C245" s="325" t="s">
        <v>337</v>
      </c>
      <c r="D245" s="325"/>
      <c r="E245" s="325">
        <f>VLOOKUP(A245,References!$A$1:$E$3040,5,FALSE)</f>
        <v>0</v>
      </c>
      <c r="F245" s="366" t="s">
        <v>1224</v>
      </c>
      <c r="G245" s="353" t="s">
        <v>1294</v>
      </c>
      <c r="H245" s="325"/>
      <c r="I245" s="327" t="str">
        <f>VLOOKUP(A245,References!A:I,9,FALSE)</f>
        <v>Yes</v>
      </c>
      <c r="J245" s="354" t="s">
        <v>1156</v>
      </c>
      <c r="K245" s="369" t="str">
        <f t="shared" si="8"/>
        <v/>
      </c>
      <c r="L245" s="407">
        <v>4</v>
      </c>
      <c r="M245" s="405"/>
      <c r="N245" s="325">
        <v>1.3</v>
      </c>
    </row>
    <row r="246" spans="1:14" x14ac:dyDescent="0.2">
      <c r="A246" s="325">
        <v>1371</v>
      </c>
      <c r="B246" s="325">
        <v>10</v>
      </c>
      <c r="C246" s="325" t="s">
        <v>337</v>
      </c>
      <c r="D246" s="325"/>
      <c r="E246" s="325">
        <f>VLOOKUP(A246,References!$A$1:$E$3040,5,FALSE)</f>
        <v>0</v>
      </c>
      <c r="F246" s="310" t="s">
        <v>92</v>
      </c>
      <c r="G246" s="353" t="s">
        <v>1294</v>
      </c>
      <c r="H246" s="325"/>
      <c r="I246" s="327" t="str">
        <f>VLOOKUP(A246,References!A:I,9,FALSE)</f>
        <v>Yes</v>
      </c>
      <c r="J246" s="354" t="s">
        <v>1156</v>
      </c>
      <c r="K246" s="369" t="str">
        <f t="shared" si="8"/>
        <v/>
      </c>
      <c r="L246" s="407">
        <v>4</v>
      </c>
      <c r="M246" s="405"/>
      <c r="N246" s="325">
        <v>1.3</v>
      </c>
    </row>
    <row r="247" spans="1:14" x14ac:dyDescent="0.2">
      <c r="A247" s="325">
        <v>1372</v>
      </c>
      <c r="B247" s="325">
        <v>10</v>
      </c>
      <c r="C247" s="325" t="s">
        <v>339</v>
      </c>
      <c r="D247" s="325"/>
      <c r="E247" s="325">
        <f>VLOOKUP(A247,References!$A$1:$E$3040,5,FALSE)</f>
        <v>0</v>
      </c>
      <c r="F247" s="366" t="s">
        <v>26</v>
      </c>
      <c r="G247" s="353" t="s">
        <v>1294</v>
      </c>
      <c r="H247" s="325"/>
      <c r="I247" s="327" t="str">
        <f>VLOOKUP(A247,References!A:I,9,FALSE)</f>
        <v>Yes</v>
      </c>
      <c r="J247" s="354" t="s">
        <v>1156</v>
      </c>
      <c r="K247" s="369" t="str">
        <f t="shared" si="8"/>
        <v/>
      </c>
      <c r="L247" s="407">
        <v>4</v>
      </c>
      <c r="M247" s="405"/>
      <c r="N247" s="325">
        <v>1.3</v>
      </c>
    </row>
    <row r="248" spans="1:14" x14ac:dyDescent="0.2">
      <c r="A248" s="325">
        <v>1373</v>
      </c>
      <c r="B248" s="325">
        <v>10</v>
      </c>
      <c r="C248" s="325" t="s">
        <v>339</v>
      </c>
      <c r="D248" s="325"/>
      <c r="E248" s="325">
        <f>VLOOKUP(A248,References!$A$1:$E$3040,5,FALSE)</f>
        <v>0</v>
      </c>
      <c r="F248" s="365" t="s">
        <v>28</v>
      </c>
      <c r="G248" s="353" t="s">
        <v>1294</v>
      </c>
      <c r="H248" s="325"/>
      <c r="I248" s="327" t="str">
        <f>VLOOKUP(A248,References!A:I,9,FALSE)</f>
        <v>Yes</v>
      </c>
      <c r="J248" s="354" t="s">
        <v>1156</v>
      </c>
      <c r="K248" s="369" t="str">
        <f t="shared" si="8"/>
        <v/>
      </c>
      <c r="L248" s="407">
        <v>4</v>
      </c>
      <c r="M248" s="405"/>
      <c r="N248" s="325">
        <v>1.3</v>
      </c>
    </row>
    <row r="249" spans="1:14" x14ac:dyDescent="0.2">
      <c r="A249" s="325">
        <v>1374</v>
      </c>
      <c r="B249" s="325">
        <v>10</v>
      </c>
      <c r="C249" s="325" t="s">
        <v>339</v>
      </c>
      <c r="D249" s="325"/>
      <c r="E249" s="325">
        <f>VLOOKUP(A249,References!$A$1:$E$3040,5,FALSE)</f>
        <v>0</v>
      </c>
      <c r="F249" s="366" t="s">
        <v>1225</v>
      </c>
      <c r="G249" s="353" t="s">
        <v>1294</v>
      </c>
      <c r="H249" s="325"/>
      <c r="I249" s="327" t="str">
        <f>VLOOKUP(A249,References!A:I,9,FALSE)</f>
        <v>Yes</v>
      </c>
      <c r="J249" s="354" t="s">
        <v>1156</v>
      </c>
      <c r="K249" s="369" t="str">
        <f t="shared" si="8"/>
        <v/>
      </c>
      <c r="L249" s="407">
        <v>4</v>
      </c>
      <c r="M249" s="405"/>
      <c r="N249" s="325">
        <v>1.3</v>
      </c>
    </row>
    <row r="250" spans="1:14" x14ac:dyDescent="0.2">
      <c r="A250" s="325">
        <v>1375</v>
      </c>
      <c r="B250" s="325">
        <v>10</v>
      </c>
      <c r="C250" s="325" t="s">
        <v>339</v>
      </c>
      <c r="D250" s="325"/>
      <c r="E250" s="325">
        <f>VLOOKUP(A250,References!$A$1:$E$3040,5,FALSE)</f>
        <v>0</v>
      </c>
      <c r="F250" s="365" t="s">
        <v>619</v>
      </c>
      <c r="G250" s="353" t="s">
        <v>1294</v>
      </c>
      <c r="H250" s="325"/>
      <c r="I250" s="327" t="str">
        <f>VLOOKUP(A250,References!A:I,9,FALSE)</f>
        <v>Yes</v>
      </c>
      <c r="J250" s="354" t="s">
        <v>1156</v>
      </c>
      <c r="K250" s="369" t="str">
        <f t="shared" si="8"/>
        <v/>
      </c>
      <c r="L250" s="407">
        <v>4</v>
      </c>
      <c r="M250" s="405"/>
      <c r="N250" s="325">
        <v>1.3</v>
      </c>
    </row>
    <row r="251" spans="1:14" x14ac:dyDescent="0.2">
      <c r="A251" s="325">
        <v>1376</v>
      </c>
      <c r="B251" s="325">
        <v>10</v>
      </c>
      <c r="C251" s="325" t="s">
        <v>339</v>
      </c>
      <c r="D251" s="325"/>
      <c r="E251" s="325">
        <f>VLOOKUP(A251,References!$A$1:$E$3040,5,FALSE)</f>
        <v>0</v>
      </c>
      <c r="F251" s="310" t="s">
        <v>1288</v>
      </c>
      <c r="G251" s="353" t="s">
        <v>1294</v>
      </c>
      <c r="H251" s="325"/>
      <c r="I251" s="327" t="str">
        <f>VLOOKUP(A251,References!A:I,9,FALSE)</f>
        <v>Yes</v>
      </c>
      <c r="J251" s="354" t="s">
        <v>1156</v>
      </c>
      <c r="K251" s="369" t="str">
        <f t="shared" si="8"/>
        <v/>
      </c>
      <c r="L251" s="407">
        <v>8</v>
      </c>
      <c r="M251" s="405"/>
      <c r="N251" s="325">
        <v>1.3</v>
      </c>
    </row>
    <row r="252" spans="1:14" x14ac:dyDescent="0.2">
      <c r="A252" s="325">
        <v>1377</v>
      </c>
      <c r="B252" s="325">
        <v>10</v>
      </c>
      <c r="C252" s="325" t="s">
        <v>339</v>
      </c>
      <c r="D252" s="325"/>
      <c r="E252" s="325">
        <f>VLOOKUP(A252,References!$A$1:$E$3040,5,FALSE)</f>
        <v>0</v>
      </c>
      <c r="F252" s="366" t="s">
        <v>1289</v>
      </c>
      <c r="G252" s="353" t="s">
        <v>1294</v>
      </c>
      <c r="H252" s="325"/>
      <c r="I252" s="327" t="str">
        <f>VLOOKUP(A252,References!A:I,9,FALSE)</f>
        <v>Yes</v>
      </c>
      <c r="J252" s="354" t="s">
        <v>1156</v>
      </c>
      <c r="K252" s="369" t="str">
        <f t="shared" si="8"/>
        <v/>
      </c>
      <c r="L252" s="407">
        <v>8</v>
      </c>
      <c r="M252" s="405"/>
      <c r="N252" s="325">
        <v>1.3</v>
      </c>
    </row>
    <row r="253" spans="1:14" x14ac:dyDescent="0.2">
      <c r="A253" s="325">
        <v>1378</v>
      </c>
      <c r="B253" s="325">
        <v>10</v>
      </c>
      <c r="C253" s="325" t="s">
        <v>339</v>
      </c>
      <c r="D253" s="325"/>
      <c r="E253" s="325">
        <f>VLOOKUP(A253,References!$A$1:$E$3040,5,FALSE)</f>
        <v>0</v>
      </c>
      <c r="F253" s="366" t="s">
        <v>1085</v>
      </c>
      <c r="G253" s="353" t="s">
        <v>1294</v>
      </c>
      <c r="H253" s="325"/>
      <c r="I253" s="327" t="str">
        <f>VLOOKUP(A253,References!A:I,9,FALSE)</f>
        <v>Yes</v>
      </c>
      <c r="J253" s="354" t="s">
        <v>1156</v>
      </c>
      <c r="K253" s="369" t="str">
        <f t="shared" si="8"/>
        <v/>
      </c>
      <c r="L253" s="407">
        <v>4</v>
      </c>
      <c r="M253" s="405"/>
      <c r="N253" s="325">
        <v>1.3</v>
      </c>
    </row>
    <row r="254" spans="1:14" x14ac:dyDescent="0.2">
      <c r="A254" s="325">
        <v>1379</v>
      </c>
      <c r="B254" s="325">
        <v>10</v>
      </c>
      <c r="C254" s="325" t="s">
        <v>339</v>
      </c>
      <c r="D254" s="325"/>
      <c r="E254" s="325">
        <f>VLOOKUP(A254,References!$A$1:$E$3040,5,FALSE)</f>
        <v>0</v>
      </c>
      <c r="F254" s="366" t="s">
        <v>1086</v>
      </c>
      <c r="G254" s="353" t="s">
        <v>1294</v>
      </c>
      <c r="H254" s="325"/>
      <c r="I254" s="327" t="str">
        <f>VLOOKUP(A254,References!A:I,9,FALSE)</f>
        <v>Yes</v>
      </c>
      <c r="J254" s="354" t="s">
        <v>1156</v>
      </c>
      <c r="K254" s="369" t="str">
        <f t="shared" si="8"/>
        <v/>
      </c>
      <c r="L254" s="407">
        <v>4</v>
      </c>
      <c r="M254" s="405"/>
      <c r="N254" s="325">
        <v>1.3</v>
      </c>
    </row>
    <row r="255" spans="1:14" x14ac:dyDescent="0.2">
      <c r="A255" s="325">
        <v>1380</v>
      </c>
      <c r="B255" s="325">
        <v>10</v>
      </c>
      <c r="C255" s="325" t="s">
        <v>1234</v>
      </c>
      <c r="D255" s="325"/>
      <c r="E255" s="325">
        <f>VLOOKUP(A255,References!$A$1:$E$3040,5,FALSE)</f>
        <v>0</v>
      </c>
      <c r="F255" s="367" t="s">
        <v>1232</v>
      </c>
      <c r="G255" s="353" t="s">
        <v>1294</v>
      </c>
      <c r="H255" s="325"/>
      <c r="I255" s="327" t="str">
        <f>VLOOKUP(A255,References!A:I,9,FALSE)</f>
        <v>Yes</v>
      </c>
      <c r="J255" s="354" t="s">
        <v>1156</v>
      </c>
      <c r="K255" s="369" t="str">
        <f t="shared" si="8"/>
        <v/>
      </c>
      <c r="L255" s="407">
        <v>4</v>
      </c>
      <c r="M255" s="405"/>
      <c r="N255" s="325">
        <v>1.3</v>
      </c>
    </row>
    <row r="256" spans="1:14" x14ac:dyDescent="0.2">
      <c r="A256" s="325">
        <v>1381</v>
      </c>
      <c r="B256" s="325">
        <v>10</v>
      </c>
      <c r="C256" s="325" t="s">
        <v>1234</v>
      </c>
      <c r="D256" s="325"/>
      <c r="E256" s="325">
        <f>VLOOKUP(A256,References!$A$1:$E$3040,5,FALSE)</f>
        <v>0</v>
      </c>
      <c r="F256" s="366" t="s">
        <v>1226</v>
      </c>
      <c r="G256" s="353" t="s">
        <v>1294</v>
      </c>
      <c r="H256" s="325"/>
      <c r="I256" s="327" t="str">
        <f>VLOOKUP(A256,References!A:I,9,FALSE)</f>
        <v>Yes</v>
      </c>
      <c r="J256" s="354" t="s">
        <v>1156</v>
      </c>
      <c r="K256" s="369" t="str">
        <f t="shared" si="8"/>
        <v/>
      </c>
      <c r="L256" s="407">
        <v>4</v>
      </c>
      <c r="M256" s="405"/>
      <c r="N256" s="325">
        <v>1.3</v>
      </c>
    </row>
    <row r="257" spans="1:14" x14ac:dyDescent="0.2">
      <c r="A257" s="325">
        <v>1382</v>
      </c>
      <c r="B257" s="325">
        <v>10</v>
      </c>
      <c r="C257" s="325" t="s">
        <v>1234</v>
      </c>
      <c r="D257" s="325"/>
      <c r="E257" s="325">
        <f>VLOOKUP(A257,References!$A$1:$E$3040,5,FALSE)</f>
        <v>0</v>
      </c>
      <c r="F257" s="366" t="s">
        <v>1227</v>
      </c>
      <c r="G257" s="353" t="s">
        <v>1294</v>
      </c>
      <c r="H257" s="325"/>
      <c r="I257" s="327" t="str">
        <f>VLOOKUP(A257,References!A:I,9,FALSE)</f>
        <v>Yes</v>
      </c>
      <c r="J257" s="354" t="s">
        <v>1156</v>
      </c>
      <c r="K257" s="369" t="str">
        <f t="shared" si="8"/>
        <v/>
      </c>
      <c r="L257" s="407">
        <v>4</v>
      </c>
      <c r="M257" s="405"/>
      <c r="N257" s="325">
        <v>1.3</v>
      </c>
    </row>
    <row r="258" spans="1:14" x14ac:dyDescent="0.2">
      <c r="A258" s="325">
        <v>1383</v>
      </c>
      <c r="B258" s="325">
        <v>10</v>
      </c>
      <c r="C258" s="325" t="s">
        <v>1234</v>
      </c>
      <c r="D258" s="325"/>
      <c r="E258" s="325">
        <f>VLOOKUP(A258,References!$A$1:$E$3040,5,FALSE)</f>
        <v>0</v>
      </c>
      <c r="F258" s="366" t="s">
        <v>1228</v>
      </c>
      <c r="G258" s="353" t="s">
        <v>1294</v>
      </c>
      <c r="H258" s="325"/>
      <c r="I258" s="327" t="str">
        <f>VLOOKUP(A258,References!A:I,9,FALSE)</f>
        <v>Yes</v>
      </c>
      <c r="J258" s="354" t="s">
        <v>1156</v>
      </c>
      <c r="K258" s="369" t="str">
        <f t="shared" si="8"/>
        <v/>
      </c>
      <c r="L258" s="407">
        <v>4</v>
      </c>
      <c r="M258" s="405"/>
      <c r="N258" s="325">
        <v>1.3</v>
      </c>
    </row>
    <row r="259" spans="1:14" x14ac:dyDescent="0.2">
      <c r="A259" s="325">
        <v>1384</v>
      </c>
      <c r="B259" s="325">
        <v>10</v>
      </c>
      <c r="C259" s="325" t="s">
        <v>1234</v>
      </c>
      <c r="D259" s="325"/>
      <c r="E259" s="325">
        <f>VLOOKUP(A259,References!$A$1:$E$3040,5,FALSE)</f>
        <v>0</v>
      </c>
      <c r="F259" s="367" t="s">
        <v>1233</v>
      </c>
      <c r="G259" s="353" t="s">
        <v>1294</v>
      </c>
      <c r="H259" s="325"/>
      <c r="I259" s="327" t="str">
        <f>VLOOKUP(A259,References!A:I,9,FALSE)</f>
        <v>Yes</v>
      </c>
      <c r="J259" s="354" t="s">
        <v>1156</v>
      </c>
      <c r="K259" s="369" t="str">
        <f t="shared" si="8"/>
        <v/>
      </c>
      <c r="L259" s="407">
        <v>4</v>
      </c>
      <c r="M259" s="405"/>
      <c r="N259" s="325">
        <v>1.3</v>
      </c>
    </row>
    <row r="260" spans="1:14" x14ac:dyDescent="0.2">
      <c r="A260" s="325">
        <v>1385</v>
      </c>
      <c r="B260" s="325">
        <v>10</v>
      </c>
      <c r="C260" s="325" t="s">
        <v>1234</v>
      </c>
      <c r="D260" s="325"/>
      <c r="E260" s="325">
        <f>VLOOKUP(A260,References!$A$1:$E$3040,5,FALSE)</f>
        <v>0</v>
      </c>
      <c r="F260" s="366" t="s">
        <v>1230</v>
      </c>
      <c r="G260" s="353" t="s">
        <v>1294</v>
      </c>
      <c r="H260" s="325"/>
      <c r="I260" s="327" t="str">
        <f>VLOOKUP(A260,References!A:I,9,FALSE)</f>
        <v>Yes</v>
      </c>
      <c r="J260" s="354" t="s">
        <v>1156</v>
      </c>
      <c r="K260" s="369" t="str">
        <f t="shared" si="8"/>
        <v/>
      </c>
      <c r="L260" s="407">
        <v>4</v>
      </c>
      <c r="M260" s="405"/>
      <c r="N260" s="325">
        <v>1.3</v>
      </c>
    </row>
    <row r="261" spans="1:14" x14ac:dyDescent="0.2">
      <c r="A261" s="325">
        <v>1386</v>
      </c>
      <c r="B261" s="325">
        <v>10</v>
      </c>
      <c r="C261" s="325" t="s">
        <v>1234</v>
      </c>
      <c r="D261" s="325"/>
      <c r="E261" s="325">
        <f>VLOOKUP(A261,References!$A$1:$E$3040,5,FALSE)</f>
        <v>0</v>
      </c>
      <c r="F261" s="366" t="s">
        <v>1231</v>
      </c>
      <c r="G261" s="353" t="s">
        <v>1294</v>
      </c>
      <c r="H261" s="325"/>
      <c r="I261" s="327" t="str">
        <f>VLOOKUP(A261,References!A:I,9,FALSE)</f>
        <v>Yes</v>
      </c>
      <c r="J261" s="354" t="s">
        <v>1156</v>
      </c>
      <c r="K261" s="369" t="str">
        <f t="shared" ref="K261:K310" si="9">IF(E261=0,"",E261)</f>
        <v/>
      </c>
      <c r="L261" s="407">
        <v>4</v>
      </c>
      <c r="M261" s="405"/>
      <c r="N261" s="325">
        <v>1.3</v>
      </c>
    </row>
    <row r="262" spans="1:14" x14ac:dyDescent="0.2">
      <c r="A262" s="325">
        <v>1387</v>
      </c>
      <c r="B262" s="325">
        <v>10</v>
      </c>
      <c r="C262" s="325" t="s">
        <v>1234</v>
      </c>
      <c r="D262" s="325"/>
      <c r="E262" s="325">
        <f>VLOOKUP(A262,References!$A$1:$E$3040,5,FALSE)</f>
        <v>0</v>
      </c>
      <c r="F262" s="366" t="s">
        <v>1229</v>
      </c>
      <c r="G262" s="353" t="s">
        <v>1294</v>
      </c>
      <c r="H262" s="325"/>
      <c r="I262" s="327" t="str">
        <f>VLOOKUP(A262,References!A:I,9,FALSE)</f>
        <v>Yes</v>
      </c>
      <c r="J262" s="354" t="s">
        <v>1156</v>
      </c>
      <c r="K262" s="369" t="str">
        <f t="shared" si="9"/>
        <v/>
      </c>
      <c r="L262" s="407">
        <v>4</v>
      </c>
      <c r="M262" s="405"/>
      <c r="N262" s="325">
        <v>1.3</v>
      </c>
    </row>
    <row r="263" spans="1:14" x14ac:dyDescent="0.2">
      <c r="A263" s="325">
        <v>1388</v>
      </c>
      <c r="B263" s="325">
        <v>10</v>
      </c>
      <c r="C263" s="325" t="s">
        <v>1234</v>
      </c>
      <c r="D263" s="325"/>
      <c r="E263" s="325">
        <f>VLOOKUP(A263,References!$A$1:$E$3040,5,FALSE)</f>
        <v>0</v>
      </c>
      <c r="F263" s="364" t="s">
        <v>92</v>
      </c>
      <c r="G263" s="353" t="s">
        <v>1294</v>
      </c>
      <c r="H263" s="325"/>
      <c r="I263" s="327" t="str">
        <f>VLOOKUP(A263,References!A:I,9,FALSE)</f>
        <v>Yes</v>
      </c>
      <c r="J263" s="354" t="s">
        <v>1156</v>
      </c>
      <c r="K263" s="369" t="str">
        <f t="shared" si="9"/>
        <v/>
      </c>
      <c r="L263" s="407">
        <v>4</v>
      </c>
      <c r="M263" s="405"/>
      <c r="N263" s="325">
        <v>1.3</v>
      </c>
    </row>
    <row r="264" spans="1:14" x14ac:dyDescent="0.2">
      <c r="A264" s="325">
        <v>1389</v>
      </c>
      <c r="B264" s="325">
        <v>10</v>
      </c>
      <c r="C264" s="325" t="s">
        <v>316</v>
      </c>
      <c r="D264" s="325"/>
      <c r="E264" s="325">
        <f>VLOOKUP(A264,References!$A$1:$E$3040,5,FALSE)</f>
        <v>0</v>
      </c>
      <c r="F264" s="366" t="s">
        <v>1235</v>
      </c>
      <c r="G264" s="353" t="s">
        <v>1294</v>
      </c>
      <c r="H264" s="325"/>
      <c r="I264" s="327" t="str">
        <f>VLOOKUP(A264,References!A:I,9,FALSE)</f>
        <v>Yes</v>
      </c>
      <c r="J264" s="354" t="s">
        <v>1156</v>
      </c>
      <c r="K264" s="369" t="str">
        <f t="shared" si="9"/>
        <v/>
      </c>
      <c r="L264" s="407">
        <v>4</v>
      </c>
      <c r="M264" s="405"/>
      <c r="N264" s="325">
        <v>1.3</v>
      </c>
    </row>
    <row r="265" spans="1:14" x14ac:dyDescent="0.2">
      <c r="A265" s="325">
        <v>1390</v>
      </c>
      <c r="B265" s="325">
        <v>10</v>
      </c>
      <c r="C265" s="325" t="s">
        <v>316</v>
      </c>
      <c r="D265" s="325"/>
      <c r="E265" s="325">
        <f>VLOOKUP(A265,References!$A$1:$E$3040,5,FALSE)</f>
        <v>0</v>
      </c>
      <c r="F265" s="366" t="s">
        <v>1236</v>
      </c>
      <c r="G265" s="353" t="s">
        <v>1294</v>
      </c>
      <c r="H265" s="325"/>
      <c r="I265" s="327" t="str">
        <f>VLOOKUP(A265,References!A:I,9,FALSE)</f>
        <v>Yes</v>
      </c>
      <c r="J265" s="354" t="s">
        <v>1156</v>
      </c>
      <c r="K265" s="369" t="str">
        <f t="shared" si="9"/>
        <v/>
      </c>
      <c r="L265" s="407">
        <v>4</v>
      </c>
      <c r="M265" s="405"/>
      <c r="N265" s="325">
        <v>1.3</v>
      </c>
    </row>
    <row r="266" spans="1:14" x14ac:dyDescent="0.2">
      <c r="A266" s="325">
        <v>1391</v>
      </c>
      <c r="B266" s="325">
        <v>10</v>
      </c>
      <c r="C266" s="325" t="s">
        <v>316</v>
      </c>
      <c r="D266" s="325"/>
      <c r="E266" s="325">
        <f>VLOOKUP(A266,References!$A$1:$E$3040,5,FALSE)</f>
        <v>0</v>
      </c>
      <c r="F266" s="366" t="s">
        <v>1237</v>
      </c>
      <c r="G266" s="353" t="s">
        <v>1294</v>
      </c>
      <c r="H266" s="325"/>
      <c r="I266" s="327" t="str">
        <f>VLOOKUP(A266,References!A:I,9,FALSE)</f>
        <v>Yes</v>
      </c>
      <c r="J266" s="354" t="s">
        <v>1156</v>
      </c>
      <c r="K266" s="369" t="str">
        <f t="shared" si="9"/>
        <v/>
      </c>
      <c r="L266" s="407">
        <v>4</v>
      </c>
      <c r="M266" s="405"/>
      <c r="N266" s="325">
        <v>1.3</v>
      </c>
    </row>
    <row r="267" spans="1:14" x14ac:dyDescent="0.2">
      <c r="A267" s="325">
        <v>1392</v>
      </c>
      <c r="B267" s="325">
        <v>10</v>
      </c>
      <c r="C267" s="325" t="s">
        <v>316</v>
      </c>
      <c r="D267" s="325"/>
      <c r="E267" s="325">
        <f>VLOOKUP(A267,References!$A$1:$E$3040,5,FALSE)</f>
        <v>0</v>
      </c>
      <c r="F267" s="366" t="s">
        <v>1238</v>
      </c>
      <c r="G267" s="353" t="s">
        <v>1294</v>
      </c>
      <c r="H267" s="325"/>
      <c r="I267" s="327" t="str">
        <f>VLOOKUP(A267,References!A:I,9,FALSE)</f>
        <v>Yes</v>
      </c>
      <c r="J267" s="354" t="s">
        <v>1156</v>
      </c>
      <c r="K267" s="369" t="str">
        <f t="shared" si="9"/>
        <v/>
      </c>
      <c r="L267" s="407">
        <v>4</v>
      </c>
      <c r="M267" s="405"/>
      <c r="N267" s="325">
        <v>1.3</v>
      </c>
    </row>
    <row r="268" spans="1:14" x14ac:dyDescent="0.2">
      <c r="A268" s="325">
        <v>1393</v>
      </c>
      <c r="B268" s="325">
        <v>10</v>
      </c>
      <c r="C268" s="325" t="s">
        <v>316</v>
      </c>
      <c r="D268" s="325"/>
      <c r="E268" s="325">
        <f>VLOOKUP(A268,References!$A$1:$E$3040,5,FALSE)</f>
        <v>0</v>
      </c>
      <c r="F268" s="366" t="s">
        <v>1239</v>
      </c>
      <c r="G268" s="353" t="s">
        <v>1294</v>
      </c>
      <c r="H268" s="325"/>
      <c r="I268" s="327" t="str">
        <f>VLOOKUP(A268,References!A:I,9,FALSE)</f>
        <v>Yes</v>
      </c>
      <c r="J268" s="354" t="s">
        <v>1156</v>
      </c>
      <c r="K268" s="369" t="str">
        <f t="shared" si="9"/>
        <v/>
      </c>
      <c r="L268" s="407">
        <v>4</v>
      </c>
      <c r="M268" s="405"/>
      <c r="N268" s="325">
        <v>1.3</v>
      </c>
    </row>
    <row r="269" spans="1:14" x14ac:dyDescent="0.2">
      <c r="A269" s="325">
        <v>1394</v>
      </c>
      <c r="B269" s="325">
        <v>10</v>
      </c>
      <c r="C269" s="325" t="s">
        <v>316</v>
      </c>
      <c r="D269" s="325"/>
      <c r="E269" s="325">
        <f>VLOOKUP(A269,References!$A$1:$E$3040,5,FALSE)</f>
        <v>0</v>
      </c>
      <c r="F269" s="366" t="s">
        <v>1240</v>
      </c>
      <c r="G269" s="353" t="s">
        <v>1294</v>
      </c>
      <c r="H269" s="325"/>
      <c r="I269" s="327" t="str">
        <f>VLOOKUP(A269,References!A:I,9,FALSE)</f>
        <v>Yes</v>
      </c>
      <c r="J269" s="354" t="s">
        <v>1156</v>
      </c>
      <c r="K269" s="369" t="str">
        <f t="shared" si="9"/>
        <v/>
      </c>
      <c r="L269" s="407">
        <v>4</v>
      </c>
      <c r="M269" s="405"/>
      <c r="N269" s="325">
        <v>1.3</v>
      </c>
    </row>
    <row r="270" spans="1:14" x14ac:dyDescent="0.2">
      <c r="A270" s="325">
        <v>1395</v>
      </c>
      <c r="B270" s="325">
        <v>10</v>
      </c>
      <c r="C270" s="325" t="s">
        <v>316</v>
      </c>
      <c r="D270" s="325"/>
      <c r="E270" s="325">
        <f>VLOOKUP(A270,References!$A$1:$E$3040,5,FALSE)</f>
        <v>0</v>
      </c>
      <c r="F270" s="366" t="s">
        <v>1241</v>
      </c>
      <c r="G270" s="353" t="s">
        <v>1294</v>
      </c>
      <c r="H270" s="325"/>
      <c r="I270" s="327" t="str">
        <f>VLOOKUP(A270,References!A:I,9,FALSE)</f>
        <v>Yes</v>
      </c>
      <c r="J270" s="354" t="s">
        <v>1156</v>
      </c>
      <c r="K270" s="369" t="str">
        <f t="shared" si="9"/>
        <v/>
      </c>
      <c r="L270" s="407">
        <v>4</v>
      </c>
      <c r="M270" s="405"/>
      <c r="N270" s="325">
        <v>1.3</v>
      </c>
    </row>
    <row r="271" spans="1:14" x14ac:dyDescent="0.2">
      <c r="A271" s="325">
        <v>1396</v>
      </c>
      <c r="B271" s="325">
        <v>10</v>
      </c>
      <c r="C271" s="325" t="s">
        <v>1248</v>
      </c>
      <c r="D271" s="325"/>
      <c r="E271" s="325">
        <f>VLOOKUP(A271,References!$A$1:$E$3040,5,FALSE)</f>
        <v>0</v>
      </c>
      <c r="F271" s="366" t="s">
        <v>1242</v>
      </c>
      <c r="G271" s="353" t="s">
        <v>1294</v>
      </c>
      <c r="H271" s="325"/>
      <c r="I271" s="327" t="str">
        <f>VLOOKUP(A271,References!A:I,9,FALSE)</f>
        <v>Yes</v>
      </c>
      <c r="J271" s="354" t="s">
        <v>1156</v>
      </c>
      <c r="K271" s="369" t="str">
        <f t="shared" si="9"/>
        <v/>
      </c>
      <c r="L271" s="407">
        <v>4</v>
      </c>
      <c r="M271" s="405"/>
      <c r="N271" s="325">
        <v>1.3</v>
      </c>
    </row>
    <row r="272" spans="1:14" x14ac:dyDescent="0.2">
      <c r="A272" s="325">
        <v>1397</v>
      </c>
      <c r="B272" s="325">
        <v>10</v>
      </c>
      <c r="C272" s="325" t="s">
        <v>1248</v>
      </c>
      <c r="D272" s="325"/>
      <c r="E272" s="325">
        <f>VLOOKUP(A272,References!$A$1:$E$3040,5,FALSE)</f>
        <v>0</v>
      </c>
      <c r="F272" s="366" t="s">
        <v>1243</v>
      </c>
      <c r="G272" s="353" t="s">
        <v>1294</v>
      </c>
      <c r="H272" s="325"/>
      <c r="I272" s="327" t="str">
        <f>VLOOKUP(A272,References!A:I,9,FALSE)</f>
        <v>Yes</v>
      </c>
      <c r="J272" s="354" t="s">
        <v>1156</v>
      </c>
      <c r="K272" s="369" t="str">
        <f t="shared" si="9"/>
        <v/>
      </c>
      <c r="L272" s="407">
        <v>4</v>
      </c>
      <c r="M272" s="405"/>
      <c r="N272" s="325">
        <v>1.3</v>
      </c>
    </row>
    <row r="273" spans="1:14" x14ac:dyDescent="0.2">
      <c r="A273" s="325">
        <v>1398</v>
      </c>
      <c r="B273" s="325">
        <v>10</v>
      </c>
      <c r="C273" s="325" t="s">
        <v>1248</v>
      </c>
      <c r="D273" s="325"/>
      <c r="E273" s="325">
        <f>VLOOKUP(A273,References!$A$1:$E$3040,5,FALSE)</f>
        <v>0</v>
      </c>
      <c r="F273" s="366" t="s">
        <v>1244</v>
      </c>
      <c r="G273" s="353" t="s">
        <v>1294</v>
      </c>
      <c r="H273" s="325"/>
      <c r="I273" s="327" t="str">
        <f>VLOOKUP(A273,References!A:I,9,FALSE)</f>
        <v>Yes</v>
      </c>
      <c r="J273" s="354" t="s">
        <v>1156</v>
      </c>
      <c r="K273" s="369" t="str">
        <f t="shared" si="9"/>
        <v/>
      </c>
      <c r="L273" s="407">
        <v>4</v>
      </c>
      <c r="M273" s="405"/>
      <c r="N273" s="325">
        <v>1.3</v>
      </c>
    </row>
    <row r="274" spans="1:14" x14ac:dyDescent="0.2">
      <c r="A274" s="325">
        <v>1399</v>
      </c>
      <c r="B274" s="325">
        <v>10</v>
      </c>
      <c r="C274" s="325" t="s">
        <v>1248</v>
      </c>
      <c r="D274" s="325"/>
      <c r="E274" s="325">
        <f>VLOOKUP(A274,References!$A$1:$E$3040,5,FALSE)</f>
        <v>0</v>
      </c>
      <c r="F274" s="366" t="s">
        <v>1245</v>
      </c>
      <c r="G274" s="353" t="s">
        <v>1294</v>
      </c>
      <c r="H274" s="325"/>
      <c r="I274" s="327" t="str">
        <f>VLOOKUP(A274,References!A:I,9,FALSE)</f>
        <v>Yes</v>
      </c>
      <c r="J274" s="354" t="s">
        <v>1156</v>
      </c>
      <c r="K274" s="369" t="str">
        <f t="shared" si="9"/>
        <v/>
      </c>
      <c r="L274" s="407">
        <v>8</v>
      </c>
      <c r="M274" s="405"/>
      <c r="N274" s="325">
        <v>1.3</v>
      </c>
    </row>
    <row r="275" spans="1:14" x14ac:dyDescent="0.2">
      <c r="A275" s="325">
        <v>1400</v>
      </c>
      <c r="B275" s="325">
        <v>10</v>
      </c>
      <c r="C275" s="325" t="s">
        <v>1248</v>
      </c>
      <c r="D275" s="325"/>
      <c r="E275" s="325">
        <f>VLOOKUP(A275,References!$A$1:$E$3040,5,FALSE)</f>
        <v>0</v>
      </c>
      <c r="F275" s="366" t="s">
        <v>1246</v>
      </c>
      <c r="G275" s="353" t="s">
        <v>1294</v>
      </c>
      <c r="H275" s="325"/>
      <c r="I275" s="327" t="str">
        <f>VLOOKUP(A275,References!A:I,9,FALSE)</f>
        <v>Yes</v>
      </c>
      <c r="J275" s="354" t="s">
        <v>1156</v>
      </c>
      <c r="K275" s="369" t="str">
        <f t="shared" si="9"/>
        <v/>
      </c>
      <c r="L275" s="407">
        <v>4</v>
      </c>
      <c r="M275" s="405"/>
      <c r="N275" s="325">
        <v>1.3</v>
      </c>
    </row>
    <row r="276" spans="1:14" x14ac:dyDescent="0.2">
      <c r="A276" s="325">
        <v>1401</v>
      </c>
      <c r="B276" s="325">
        <v>10</v>
      </c>
      <c r="C276" s="325" t="s">
        <v>1248</v>
      </c>
      <c r="D276" s="325"/>
      <c r="E276" s="325">
        <f>VLOOKUP(A276,References!$A$1:$E$3040,5,FALSE)</f>
        <v>0</v>
      </c>
      <c r="F276" s="366" t="s">
        <v>1247</v>
      </c>
      <c r="G276" s="353" t="s">
        <v>1294</v>
      </c>
      <c r="H276" s="325"/>
      <c r="I276" s="327" t="str">
        <f>VLOOKUP(A276,References!A:I,9,FALSE)</f>
        <v>Yes</v>
      </c>
      <c r="J276" s="354" t="s">
        <v>1156</v>
      </c>
      <c r="K276" s="369" t="str">
        <f t="shared" si="9"/>
        <v/>
      </c>
      <c r="L276" s="407">
        <v>4</v>
      </c>
      <c r="M276" s="405"/>
      <c r="N276" s="325">
        <v>1.3</v>
      </c>
    </row>
    <row r="277" spans="1:14" x14ac:dyDescent="0.2">
      <c r="A277" s="325">
        <v>1402</v>
      </c>
      <c r="B277" s="325">
        <v>10</v>
      </c>
      <c r="C277" s="325" t="s">
        <v>317</v>
      </c>
      <c r="D277" s="325"/>
      <c r="E277" s="325">
        <f>VLOOKUP(A277,References!$A$1:$E$3040,5,FALSE)</f>
        <v>0</v>
      </c>
      <c r="F277" s="366" t="s">
        <v>1284</v>
      </c>
      <c r="G277" s="353" t="s">
        <v>1294</v>
      </c>
      <c r="H277" s="325"/>
      <c r="I277" s="327" t="str">
        <f>VLOOKUP(A277,References!A:I,9,FALSE)</f>
        <v>Yes</v>
      </c>
      <c r="J277" s="354" t="s">
        <v>1156</v>
      </c>
      <c r="K277" s="369" t="str">
        <f t="shared" si="9"/>
        <v/>
      </c>
      <c r="L277" s="407">
        <v>4</v>
      </c>
      <c r="M277" s="405"/>
      <c r="N277" s="325">
        <v>1.3</v>
      </c>
    </row>
    <row r="278" spans="1:14" x14ac:dyDescent="0.2">
      <c r="A278" s="325">
        <v>1403</v>
      </c>
      <c r="B278" s="325">
        <v>10</v>
      </c>
      <c r="C278" s="325" t="s">
        <v>317</v>
      </c>
      <c r="D278" s="325"/>
      <c r="E278" s="325">
        <f>VLOOKUP(A278,References!$A$1:$E$3040,5,FALSE)</f>
        <v>0</v>
      </c>
      <c r="F278" s="366" t="s">
        <v>1096</v>
      </c>
      <c r="G278" s="353" t="s">
        <v>1294</v>
      </c>
      <c r="H278" s="325"/>
      <c r="I278" s="327" t="str">
        <f>VLOOKUP(A278,References!A:I,9,FALSE)</f>
        <v>Yes</v>
      </c>
      <c r="J278" s="354" t="s">
        <v>1156</v>
      </c>
      <c r="K278" s="369" t="str">
        <f t="shared" si="9"/>
        <v/>
      </c>
      <c r="L278" s="407">
        <v>4</v>
      </c>
      <c r="M278" s="405"/>
      <c r="N278" s="325">
        <v>1.3</v>
      </c>
    </row>
    <row r="279" spans="1:14" x14ac:dyDescent="0.2">
      <c r="A279" s="325">
        <v>1404</v>
      </c>
      <c r="B279" s="325">
        <v>10</v>
      </c>
      <c r="C279" s="325" t="s">
        <v>317</v>
      </c>
      <c r="D279" s="325"/>
      <c r="E279" s="325">
        <f>VLOOKUP(A279,References!$A$1:$E$3040,5,FALSE)</f>
        <v>0</v>
      </c>
      <c r="F279" s="366" t="s">
        <v>1249</v>
      </c>
      <c r="G279" s="353" t="s">
        <v>1294</v>
      </c>
      <c r="H279" s="325"/>
      <c r="I279" s="327" t="str">
        <f>VLOOKUP(A279,References!A:I,9,FALSE)</f>
        <v>Yes</v>
      </c>
      <c r="J279" s="354" t="s">
        <v>1156</v>
      </c>
      <c r="K279" s="369" t="str">
        <f t="shared" si="9"/>
        <v/>
      </c>
      <c r="L279" s="407">
        <v>4</v>
      </c>
      <c r="M279" s="405"/>
      <c r="N279" s="325">
        <v>1.3</v>
      </c>
    </row>
    <row r="280" spans="1:14" x14ac:dyDescent="0.2">
      <c r="A280" s="325">
        <v>1405</v>
      </c>
      <c r="B280" s="325">
        <v>10</v>
      </c>
      <c r="C280" s="325" t="s">
        <v>317</v>
      </c>
      <c r="D280" s="325"/>
      <c r="E280" s="325">
        <f>VLOOKUP(A280,References!$A$1:$E$3040,5,FALSE)</f>
        <v>0</v>
      </c>
      <c r="F280" s="366" t="s">
        <v>1250</v>
      </c>
      <c r="G280" s="353" t="s">
        <v>1294</v>
      </c>
      <c r="H280" s="325"/>
      <c r="I280" s="327" t="str">
        <f>VLOOKUP(A280,References!A:I,9,FALSE)</f>
        <v>Yes</v>
      </c>
      <c r="J280" s="354" t="s">
        <v>1156</v>
      </c>
      <c r="K280" s="369" t="str">
        <f t="shared" si="9"/>
        <v/>
      </c>
      <c r="L280" s="407">
        <v>4</v>
      </c>
      <c r="M280" s="405"/>
      <c r="N280" s="325">
        <v>1.3</v>
      </c>
    </row>
    <row r="281" spans="1:14" x14ac:dyDescent="0.2">
      <c r="A281" s="325">
        <v>1406</v>
      </c>
      <c r="B281" s="325">
        <v>10</v>
      </c>
      <c r="C281" s="325" t="s">
        <v>317</v>
      </c>
      <c r="D281" s="325"/>
      <c r="E281" s="325">
        <f>VLOOKUP(A281,References!$A$1:$E$3040,5,FALSE)</f>
        <v>0</v>
      </c>
      <c r="F281" s="366" t="s">
        <v>1251</v>
      </c>
      <c r="G281" s="353" t="s">
        <v>1294</v>
      </c>
      <c r="H281" s="325"/>
      <c r="I281" s="327" t="str">
        <f>VLOOKUP(A281,References!A:I,9,FALSE)</f>
        <v>Yes</v>
      </c>
      <c r="J281" s="354" t="s">
        <v>1156</v>
      </c>
      <c r="K281" s="369" t="str">
        <f t="shared" si="9"/>
        <v/>
      </c>
      <c r="L281" s="407">
        <v>4</v>
      </c>
      <c r="M281" s="405"/>
      <c r="N281" s="325">
        <v>1.3</v>
      </c>
    </row>
    <row r="282" spans="1:14" x14ac:dyDescent="0.2">
      <c r="A282" s="325">
        <v>1407</v>
      </c>
      <c r="B282" s="325">
        <v>10</v>
      </c>
      <c r="C282" s="325" t="s">
        <v>317</v>
      </c>
      <c r="D282" s="325"/>
      <c r="E282" s="325">
        <f>VLOOKUP(A282,References!$A$1:$E$3040,5,FALSE)</f>
        <v>0</v>
      </c>
      <c r="F282" s="366" t="s">
        <v>1252</v>
      </c>
      <c r="G282" s="353" t="s">
        <v>1294</v>
      </c>
      <c r="H282" s="325"/>
      <c r="I282" s="327" t="str">
        <f>VLOOKUP(A282,References!A:I,9,FALSE)</f>
        <v>Yes</v>
      </c>
      <c r="J282" s="354" t="s">
        <v>1156</v>
      </c>
      <c r="K282" s="369" t="str">
        <f t="shared" si="9"/>
        <v/>
      </c>
      <c r="L282" s="407">
        <v>4</v>
      </c>
      <c r="M282" s="405"/>
      <c r="N282" s="325">
        <v>1.3</v>
      </c>
    </row>
    <row r="283" spans="1:14" x14ac:dyDescent="0.2">
      <c r="A283" s="325">
        <v>1408</v>
      </c>
      <c r="B283" s="325">
        <v>10</v>
      </c>
      <c r="C283" s="325" t="s">
        <v>317</v>
      </c>
      <c r="D283" s="325"/>
      <c r="E283" s="325">
        <f>VLOOKUP(A283,References!$A$1:$E$3040,5,FALSE)</f>
        <v>0</v>
      </c>
      <c r="F283" s="366" t="s">
        <v>1253</v>
      </c>
      <c r="G283" s="353" t="s">
        <v>1294</v>
      </c>
      <c r="H283" s="325"/>
      <c r="I283" s="327" t="str">
        <f>VLOOKUP(A283,References!A:I,9,FALSE)</f>
        <v>Yes</v>
      </c>
      <c r="J283" s="354" t="s">
        <v>1156</v>
      </c>
      <c r="K283" s="369" t="str">
        <f t="shared" si="9"/>
        <v/>
      </c>
      <c r="L283" s="407">
        <v>4</v>
      </c>
      <c r="M283" s="405"/>
      <c r="N283" s="325">
        <v>1.3</v>
      </c>
    </row>
    <row r="284" spans="1:14" x14ac:dyDescent="0.2">
      <c r="A284" s="325">
        <v>1409</v>
      </c>
      <c r="B284" s="325">
        <v>10</v>
      </c>
      <c r="C284" s="325" t="s">
        <v>317</v>
      </c>
      <c r="D284" s="325"/>
      <c r="E284" s="325">
        <f>VLOOKUP(A284,References!$A$1:$E$3040,5,FALSE)</f>
        <v>0</v>
      </c>
      <c r="F284" s="366" t="s">
        <v>1254</v>
      </c>
      <c r="G284" s="353" t="s">
        <v>1294</v>
      </c>
      <c r="H284" s="325"/>
      <c r="I284" s="327" t="str">
        <f>VLOOKUP(A284,References!A:I,9,FALSE)</f>
        <v>Yes</v>
      </c>
      <c r="J284" s="354" t="s">
        <v>1156</v>
      </c>
      <c r="K284" s="369" t="str">
        <f t="shared" si="9"/>
        <v/>
      </c>
      <c r="L284" s="407">
        <v>4</v>
      </c>
      <c r="M284" s="405"/>
      <c r="N284" s="325">
        <v>1.3</v>
      </c>
    </row>
    <row r="285" spans="1:14" x14ac:dyDescent="0.2">
      <c r="A285" s="325">
        <v>1410</v>
      </c>
      <c r="B285" s="325">
        <v>10</v>
      </c>
      <c r="C285" s="325" t="s">
        <v>317</v>
      </c>
      <c r="D285" s="325"/>
      <c r="E285" s="325">
        <f>VLOOKUP(A285,References!$A$1:$E$3040,5,FALSE)</f>
        <v>0</v>
      </c>
      <c r="F285" s="366" t="s">
        <v>1255</v>
      </c>
      <c r="G285" s="353" t="s">
        <v>1294</v>
      </c>
      <c r="H285" s="325"/>
      <c r="I285" s="327" t="str">
        <f>VLOOKUP(A285,References!A:I,9,FALSE)</f>
        <v>Yes</v>
      </c>
      <c r="J285" s="354" t="s">
        <v>1156</v>
      </c>
      <c r="K285" s="369" t="str">
        <f t="shared" si="9"/>
        <v/>
      </c>
      <c r="L285" s="407">
        <v>4</v>
      </c>
      <c r="M285" s="405"/>
      <c r="N285" s="325">
        <v>1.3</v>
      </c>
    </row>
    <row r="286" spans="1:14" x14ac:dyDescent="0.2">
      <c r="A286" s="325">
        <v>1411</v>
      </c>
      <c r="B286" s="325">
        <v>10</v>
      </c>
      <c r="C286" s="325" t="s">
        <v>317</v>
      </c>
      <c r="D286" s="325"/>
      <c r="E286" s="325">
        <f>VLOOKUP(A286,References!$A$1:$E$3040,5,FALSE)</f>
        <v>0</v>
      </c>
      <c r="F286" s="366" t="s">
        <v>699</v>
      </c>
      <c r="G286" s="353" t="s">
        <v>1294</v>
      </c>
      <c r="H286" s="325"/>
      <c r="I286" s="327" t="str">
        <f>VLOOKUP(A286,References!A:I,9,FALSE)</f>
        <v>Yes</v>
      </c>
      <c r="J286" s="354" t="s">
        <v>1156</v>
      </c>
      <c r="K286" s="369" t="str">
        <f t="shared" si="9"/>
        <v/>
      </c>
      <c r="L286" s="407">
        <v>4</v>
      </c>
      <c r="M286" s="405"/>
      <c r="N286" s="325">
        <v>1.3</v>
      </c>
    </row>
    <row r="287" spans="1:14" x14ac:dyDescent="0.2">
      <c r="A287" s="325">
        <v>1412</v>
      </c>
      <c r="B287" s="325">
        <v>10</v>
      </c>
      <c r="C287" s="325" t="s">
        <v>317</v>
      </c>
      <c r="D287" s="325"/>
      <c r="E287" s="325">
        <f>VLOOKUP(A287,References!$A$1:$E$3040,5,FALSE)</f>
        <v>0</v>
      </c>
      <c r="F287" s="366" t="s">
        <v>1256</v>
      </c>
      <c r="G287" s="353" t="s">
        <v>1294</v>
      </c>
      <c r="H287" s="325"/>
      <c r="I287" s="327" t="str">
        <f>VLOOKUP(A287,References!A:I,9,FALSE)</f>
        <v>Yes</v>
      </c>
      <c r="J287" s="354" t="s">
        <v>1156</v>
      </c>
      <c r="K287" s="369" t="str">
        <f t="shared" si="9"/>
        <v/>
      </c>
      <c r="L287" s="407">
        <v>4</v>
      </c>
      <c r="M287" s="405"/>
      <c r="N287" s="325">
        <v>1.3</v>
      </c>
    </row>
    <row r="288" spans="1:14" x14ac:dyDescent="0.2">
      <c r="A288" s="325">
        <v>1413</v>
      </c>
      <c r="B288" s="325">
        <v>10</v>
      </c>
      <c r="C288" s="325" t="s">
        <v>317</v>
      </c>
      <c r="D288" s="325"/>
      <c r="E288" s="325">
        <f>VLOOKUP(A288,References!$A$1:$E$3040,5,FALSE)</f>
        <v>0</v>
      </c>
      <c r="F288" s="364" t="s">
        <v>92</v>
      </c>
      <c r="G288" s="353" t="s">
        <v>1294</v>
      </c>
      <c r="H288" s="325"/>
      <c r="I288" s="327" t="str">
        <f>VLOOKUP(A288,References!A:I,9,FALSE)</f>
        <v>Yes</v>
      </c>
      <c r="J288" s="354" t="s">
        <v>1156</v>
      </c>
      <c r="K288" s="369" t="str">
        <f t="shared" si="9"/>
        <v/>
      </c>
      <c r="L288" s="407">
        <v>4</v>
      </c>
      <c r="M288" s="405"/>
      <c r="N288" s="325">
        <v>1.3</v>
      </c>
    </row>
    <row r="289" spans="1:14" x14ac:dyDescent="0.2">
      <c r="A289" s="325">
        <v>1414</v>
      </c>
      <c r="B289" s="325">
        <v>10</v>
      </c>
      <c r="C289" s="325" t="s">
        <v>343</v>
      </c>
      <c r="D289" s="325"/>
      <c r="E289" s="325">
        <f>VLOOKUP(A289,References!$A$1:$E$3040,5,FALSE)</f>
        <v>0</v>
      </c>
      <c r="F289" s="366" t="s">
        <v>1257</v>
      </c>
      <c r="G289" s="353" t="s">
        <v>1294</v>
      </c>
      <c r="H289" s="325"/>
      <c r="I289" s="327" t="str">
        <f>VLOOKUP(A289,References!A:I,9,FALSE)</f>
        <v>Yes</v>
      </c>
      <c r="J289" s="354" t="s">
        <v>1156</v>
      </c>
      <c r="K289" s="369" t="str">
        <f t="shared" si="9"/>
        <v/>
      </c>
      <c r="L289" s="407">
        <v>4</v>
      </c>
      <c r="M289" s="405"/>
      <c r="N289" s="325">
        <v>1.3</v>
      </c>
    </row>
    <row r="290" spans="1:14" x14ac:dyDescent="0.2">
      <c r="A290" s="325">
        <v>1415</v>
      </c>
      <c r="B290" s="325">
        <v>10</v>
      </c>
      <c r="C290" s="325" t="s">
        <v>343</v>
      </c>
      <c r="D290" s="325"/>
      <c r="E290" s="325">
        <f>VLOOKUP(A290,References!$A$1:$E$3040,5,FALSE)</f>
        <v>0</v>
      </c>
      <c r="F290" s="366" t="s">
        <v>1290</v>
      </c>
      <c r="G290" s="353" t="s">
        <v>1294</v>
      </c>
      <c r="H290" s="325"/>
      <c r="I290" s="327" t="str">
        <f>VLOOKUP(A290,References!A:I,9,FALSE)</f>
        <v>Yes</v>
      </c>
      <c r="J290" s="354" t="s">
        <v>1156</v>
      </c>
      <c r="K290" s="369" t="str">
        <f t="shared" si="9"/>
        <v/>
      </c>
      <c r="L290" s="407">
        <v>12</v>
      </c>
      <c r="M290" s="405"/>
      <c r="N290" s="325">
        <v>1.3</v>
      </c>
    </row>
    <row r="291" spans="1:14" x14ac:dyDescent="0.2">
      <c r="A291" s="325">
        <v>1416</v>
      </c>
      <c r="B291" s="325">
        <v>10</v>
      </c>
      <c r="C291" s="325" t="s">
        <v>343</v>
      </c>
      <c r="D291" s="325"/>
      <c r="E291" s="325">
        <f>VLOOKUP(A291,References!$A$1:$E$3040,5,FALSE)</f>
        <v>0</v>
      </c>
      <c r="F291" s="366" t="s">
        <v>973</v>
      </c>
      <c r="G291" s="353" t="s">
        <v>1294</v>
      </c>
      <c r="H291" s="325"/>
      <c r="I291" s="327" t="str">
        <f>VLOOKUP(A291,References!A:I,9,FALSE)</f>
        <v>Yes</v>
      </c>
      <c r="J291" s="354" t="s">
        <v>1156</v>
      </c>
      <c r="K291" s="369" t="str">
        <f t="shared" si="9"/>
        <v/>
      </c>
      <c r="L291" s="407">
        <v>4</v>
      </c>
      <c r="M291" s="405"/>
      <c r="N291" s="325">
        <v>1.3</v>
      </c>
    </row>
    <row r="292" spans="1:14" x14ac:dyDescent="0.2">
      <c r="A292" s="325">
        <v>1417</v>
      </c>
      <c r="B292" s="325">
        <v>10</v>
      </c>
      <c r="C292" s="325" t="s">
        <v>343</v>
      </c>
      <c r="D292" s="325"/>
      <c r="E292" s="325">
        <f>VLOOKUP(A292,References!$A$1:$E$3040,5,FALSE)</f>
        <v>0</v>
      </c>
      <c r="F292" s="366" t="s">
        <v>1258</v>
      </c>
      <c r="G292" s="353" t="s">
        <v>1294</v>
      </c>
      <c r="H292" s="325"/>
      <c r="I292" s="327" t="str">
        <f>VLOOKUP(A292,References!A:I,9,FALSE)</f>
        <v>Yes</v>
      </c>
      <c r="J292" s="354" t="s">
        <v>1156</v>
      </c>
      <c r="K292" s="369" t="str">
        <f t="shared" si="9"/>
        <v/>
      </c>
      <c r="L292" s="407">
        <v>16</v>
      </c>
      <c r="M292" s="405"/>
      <c r="N292" s="325">
        <v>1.3</v>
      </c>
    </row>
    <row r="293" spans="1:14" x14ac:dyDescent="0.2">
      <c r="A293" s="325">
        <v>1418</v>
      </c>
      <c r="B293" s="325">
        <v>10</v>
      </c>
      <c r="C293" s="325" t="s">
        <v>343</v>
      </c>
      <c r="D293" s="325"/>
      <c r="E293" s="325">
        <f>VLOOKUP(A293,References!$A$1:$E$3040,5,FALSE)</f>
        <v>0</v>
      </c>
      <c r="F293" s="366" t="s">
        <v>1259</v>
      </c>
      <c r="G293" s="353" t="s">
        <v>1294</v>
      </c>
      <c r="H293" s="325"/>
      <c r="I293" s="327" t="str">
        <f>VLOOKUP(A293,References!A:I,9,FALSE)</f>
        <v>Yes</v>
      </c>
      <c r="J293" s="354" t="s">
        <v>1156</v>
      </c>
      <c r="K293" s="369" t="str">
        <f t="shared" si="9"/>
        <v/>
      </c>
      <c r="L293" s="407">
        <v>4</v>
      </c>
      <c r="M293" s="405"/>
      <c r="N293" s="325">
        <v>1.3</v>
      </c>
    </row>
    <row r="294" spans="1:14" x14ac:dyDescent="0.2">
      <c r="A294" s="325">
        <v>1419</v>
      </c>
      <c r="B294" s="325">
        <v>10</v>
      </c>
      <c r="C294" s="325" t="s">
        <v>343</v>
      </c>
      <c r="D294" s="325"/>
      <c r="E294" s="325">
        <f>VLOOKUP(A294,References!$A$1:$E$3040,5,FALSE)</f>
        <v>0</v>
      </c>
      <c r="F294" s="366" t="s">
        <v>1260</v>
      </c>
      <c r="G294" s="353" t="s">
        <v>1294</v>
      </c>
      <c r="H294" s="325"/>
      <c r="I294" s="327" t="str">
        <f>VLOOKUP(A294,References!A:I,9,FALSE)</f>
        <v>Yes</v>
      </c>
      <c r="J294" s="354" t="s">
        <v>1156</v>
      </c>
      <c r="K294" s="369" t="str">
        <f t="shared" si="9"/>
        <v/>
      </c>
      <c r="L294" s="407">
        <v>4</v>
      </c>
      <c r="M294" s="405"/>
      <c r="N294" s="325">
        <v>1.3</v>
      </c>
    </row>
    <row r="295" spans="1:14" x14ac:dyDescent="0.2">
      <c r="A295" s="325">
        <v>1420</v>
      </c>
      <c r="B295" s="325">
        <v>10</v>
      </c>
      <c r="C295" s="325" t="s">
        <v>343</v>
      </c>
      <c r="D295" s="325"/>
      <c r="E295" s="325">
        <f>VLOOKUP(A295,References!$A$1:$E$3040,5,FALSE)</f>
        <v>0</v>
      </c>
      <c r="F295" s="366" t="s">
        <v>1261</v>
      </c>
      <c r="G295" s="353" t="s">
        <v>1294</v>
      </c>
      <c r="H295" s="325"/>
      <c r="I295" s="327" t="str">
        <f>VLOOKUP(A295,References!A:I,9,FALSE)</f>
        <v>Yes</v>
      </c>
      <c r="J295" s="354" t="s">
        <v>1156</v>
      </c>
      <c r="K295" s="369" t="str">
        <f t="shared" si="9"/>
        <v/>
      </c>
      <c r="L295" s="407">
        <v>4</v>
      </c>
      <c r="M295" s="405"/>
      <c r="N295" s="325">
        <v>1.3</v>
      </c>
    </row>
    <row r="296" spans="1:14" x14ac:dyDescent="0.2">
      <c r="A296" s="325">
        <v>1421</v>
      </c>
      <c r="B296" s="325">
        <v>10</v>
      </c>
      <c r="C296" s="325" t="s">
        <v>343</v>
      </c>
      <c r="D296" s="325"/>
      <c r="E296" s="325">
        <f>VLOOKUP(A296,References!$A$1:$E$3040,5,FALSE)</f>
        <v>0</v>
      </c>
      <c r="F296" s="366" t="s">
        <v>1262</v>
      </c>
      <c r="G296" s="353" t="s">
        <v>1294</v>
      </c>
      <c r="H296" s="325"/>
      <c r="I296" s="327" t="str">
        <f>VLOOKUP(A296,References!A:I,9,FALSE)</f>
        <v>Yes</v>
      </c>
      <c r="J296" s="354" t="s">
        <v>1156</v>
      </c>
      <c r="K296" s="369" t="str">
        <f t="shared" si="9"/>
        <v/>
      </c>
      <c r="L296" s="407">
        <v>4</v>
      </c>
      <c r="M296" s="405"/>
      <c r="N296" s="325">
        <v>1.3</v>
      </c>
    </row>
    <row r="297" spans="1:14" x14ac:dyDescent="0.2">
      <c r="A297" s="325">
        <v>1422</v>
      </c>
      <c r="B297" s="325">
        <v>10</v>
      </c>
      <c r="C297" s="325" t="s">
        <v>343</v>
      </c>
      <c r="D297" s="325"/>
      <c r="E297" s="325">
        <f>VLOOKUP(A297,References!$A$1:$E$3040,5,FALSE)</f>
        <v>0</v>
      </c>
      <c r="F297" s="366" t="s">
        <v>1263</v>
      </c>
      <c r="G297" s="353" t="s">
        <v>1294</v>
      </c>
      <c r="H297" s="325"/>
      <c r="I297" s="327" t="str">
        <f>VLOOKUP(A297,References!A:I,9,FALSE)</f>
        <v>Yes</v>
      </c>
      <c r="J297" s="354" t="s">
        <v>1156</v>
      </c>
      <c r="K297" s="369" t="str">
        <f t="shared" si="9"/>
        <v/>
      </c>
      <c r="L297" s="407">
        <v>4</v>
      </c>
      <c r="M297" s="405"/>
      <c r="N297" s="325">
        <v>1.3</v>
      </c>
    </row>
    <row r="298" spans="1:14" x14ac:dyDescent="0.2">
      <c r="A298" s="325">
        <v>1423</v>
      </c>
      <c r="B298" s="325">
        <v>10</v>
      </c>
      <c r="C298" s="325" t="s">
        <v>343</v>
      </c>
      <c r="D298" s="325"/>
      <c r="E298" s="325">
        <f>VLOOKUP(A298,References!$A$1:$E$3040,5,FALSE)</f>
        <v>0</v>
      </c>
      <c r="F298" s="366" t="s">
        <v>1264</v>
      </c>
      <c r="G298" s="353" t="s">
        <v>1294</v>
      </c>
      <c r="H298" s="325"/>
      <c r="I298" s="327" t="str">
        <f>VLOOKUP(A298,References!A:I,9,FALSE)</f>
        <v>Yes</v>
      </c>
      <c r="J298" s="354" t="s">
        <v>1156</v>
      </c>
      <c r="K298" s="369" t="str">
        <f t="shared" si="9"/>
        <v/>
      </c>
      <c r="L298" s="407">
        <v>4</v>
      </c>
      <c r="M298" s="405"/>
      <c r="N298" s="325">
        <v>1.3</v>
      </c>
    </row>
    <row r="299" spans="1:14" x14ac:dyDescent="0.2">
      <c r="A299" s="325">
        <v>1424</v>
      </c>
      <c r="B299" s="325">
        <v>10</v>
      </c>
      <c r="C299" s="325" t="s">
        <v>343</v>
      </c>
      <c r="D299" s="325"/>
      <c r="E299" s="325">
        <f>VLOOKUP(A299,References!$A$1:$E$3040,5,FALSE)</f>
        <v>0</v>
      </c>
      <c r="F299" s="364" t="s">
        <v>92</v>
      </c>
      <c r="G299" s="353" t="s">
        <v>1294</v>
      </c>
      <c r="H299" s="325"/>
      <c r="I299" s="327" t="str">
        <f>VLOOKUP(A299,References!A:I,9,FALSE)</f>
        <v>Yes</v>
      </c>
      <c r="J299" s="354" t="s">
        <v>1156</v>
      </c>
      <c r="K299" s="369" t="str">
        <f t="shared" si="9"/>
        <v/>
      </c>
      <c r="L299" s="407">
        <v>4</v>
      </c>
      <c r="M299" s="405"/>
      <c r="N299" s="325">
        <v>1.3</v>
      </c>
    </row>
    <row r="300" spans="1:14" x14ac:dyDescent="0.2">
      <c r="A300" s="325">
        <v>1425</v>
      </c>
      <c r="B300" s="325">
        <v>10</v>
      </c>
      <c r="C300" s="325" t="s">
        <v>345</v>
      </c>
      <c r="D300" s="325"/>
      <c r="E300" s="325">
        <f>VLOOKUP(A300,References!$A$1:$E$3040,5,FALSE)</f>
        <v>0</v>
      </c>
      <c r="F300" s="366" t="s">
        <v>1265</v>
      </c>
      <c r="G300" s="353" t="s">
        <v>1294</v>
      </c>
      <c r="H300" s="325"/>
      <c r="I300" s="327" t="str">
        <f>VLOOKUP(A300,References!A:I,9,FALSE)</f>
        <v>Yes</v>
      </c>
      <c r="J300" s="354" t="s">
        <v>1156</v>
      </c>
      <c r="K300" s="369" t="str">
        <f t="shared" si="9"/>
        <v/>
      </c>
      <c r="L300" s="407">
        <v>4</v>
      </c>
      <c r="M300" s="405"/>
      <c r="N300" s="325">
        <v>1.3</v>
      </c>
    </row>
    <row r="301" spans="1:14" x14ac:dyDescent="0.2">
      <c r="A301" s="325">
        <v>1426</v>
      </c>
      <c r="B301" s="325">
        <v>10</v>
      </c>
      <c r="C301" s="325" t="s">
        <v>345</v>
      </c>
      <c r="D301" s="325"/>
      <c r="E301" s="325">
        <f>VLOOKUP(A301,References!$A$1:$E$3040,5,FALSE)</f>
        <v>0</v>
      </c>
      <c r="F301" s="366" t="s">
        <v>1105</v>
      </c>
      <c r="G301" s="353" t="s">
        <v>1294</v>
      </c>
      <c r="H301" s="325"/>
      <c r="I301" s="327" t="str">
        <f>VLOOKUP(A301,References!A:I,9,FALSE)</f>
        <v>Yes</v>
      </c>
      <c r="J301" s="354" t="s">
        <v>1156</v>
      </c>
      <c r="K301" s="369" t="str">
        <f t="shared" si="9"/>
        <v/>
      </c>
      <c r="L301" s="407">
        <v>4</v>
      </c>
      <c r="M301" s="405"/>
      <c r="N301" s="325">
        <v>1.3</v>
      </c>
    </row>
    <row r="302" spans="1:14" x14ac:dyDescent="0.2">
      <c r="A302" s="325">
        <v>1427</v>
      </c>
      <c r="B302" s="325">
        <v>10</v>
      </c>
      <c r="C302" s="325" t="s">
        <v>345</v>
      </c>
      <c r="D302" s="325"/>
      <c r="E302" s="325">
        <f>VLOOKUP(A302,References!$A$1:$E$3040,5,FALSE)</f>
        <v>0</v>
      </c>
      <c r="F302" s="366" t="s">
        <v>1266</v>
      </c>
      <c r="G302" s="353" t="s">
        <v>1294</v>
      </c>
      <c r="H302" s="325"/>
      <c r="I302" s="327" t="str">
        <f>VLOOKUP(A302,References!A:I,9,FALSE)</f>
        <v>Yes</v>
      </c>
      <c r="J302" s="354" t="s">
        <v>1156</v>
      </c>
      <c r="K302" s="369" t="str">
        <f t="shared" si="9"/>
        <v/>
      </c>
      <c r="L302" s="407">
        <v>4</v>
      </c>
      <c r="M302" s="405"/>
      <c r="N302" s="325">
        <v>1.3</v>
      </c>
    </row>
    <row r="303" spans="1:14" x14ac:dyDescent="0.2">
      <c r="A303" s="325">
        <v>1428</v>
      </c>
      <c r="B303" s="325">
        <v>10</v>
      </c>
      <c r="C303" s="325" t="s">
        <v>345</v>
      </c>
      <c r="D303" s="325"/>
      <c r="E303" s="325">
        <f>VLOOKUP(A303,References!$A$1:$E$3040,5,FALSE)</f>
        <v>0</v>
      </c>
      <c r="F303" s="366" t="s">
        <v>1267</v>
      </c>
      <c r="G303" s="353" t="s">
        <v>1294</v>
      </c>
      <c r="H303" s="325"/>
      <c r="I303" s="327" t="str">
        <f>VLOOKUP(A303,References!A:I,9,FALSE)</f>
        <v>Yes</v>
      </c>
      <c r="J303" s="354" t="s">
        <v>1156</v>
      </c>
      <c r="K303" s="369" t="str">
        <f t="shared" si="9"/>
        <v/>
      </c>
      <c r="L303" s="407">
        <v>4</v>
      </c>
      <c r="M303" s="405"/>
      <c r="N303" s="325">
        <v>1.3</v>
      </c>
    </row>
    <row r="304" spans="1:14" x14ac:dyDescent="0.2">
      <c r="A304" s="325">
        <v>1429</v>
      </c>
      <c r="B304" s="325">
        <v>10</v>
      </c>
      <c r="C304" s="325" t="s">
        <v>345</v>
      </c>
      <c r="D304" s="325"/>
      <c r="E304" s="325">
        <f>VLOOKUP(A304,References!$A$1:$E$3040,5,FALSE)</f>
        <v>0</v>
      </c>
      <c r="F304" s="364" t="s">
        <v>92</v>
      </c>
      <c r="G304" s="353" t="s">
        <v>1294</v>
      </c>
      <c r="H304" s="325"/>
      <c r="I304" s="327" t="str">
        <f>VLOOKUP(A304,References!A:I,9,FALSE)</f>
        <v>Yes</v>
      </c>
      <c r="J304" s="354" t="s">
        <v>1156</v>
      </c>
      <c r="K304" s="369" t="str">
        <f t="shared" si="9"/>
        <v/>
      </c>
      <c r="L304" s="407">
        <v>4</v>
      </c>
      <c r="M304" s="405"/>
      <c r="N304" s="325">
        <v>1.3</v>
      </c>
    </row>
    <row r="305" spans="1:14" x14ac:dyDescent="0.2">
      <c r="A305" s="325">
        <v>1430</v>
      </c>
      <c r="B305" s="325">
        <v>10</v>
      </c>
      <c r="C305" s="325" t="s">
        <v>1270</v>
      </c>
      <c r="D305" s="325"/>
      <c r="E305" s="325">
        <f>VLOOKUP(A305,References!$A$1:$E$3040,5,FALSE)</f>
        <v>0</v>
      </c>
      <c r="F305" s="367" t="s">
        <v>1268</v>
      </c>
      <c r="G305" s="353" t="s">
        <v>1294</v>
      </c>
      <c r="H305" s="325"/>
      <c r="I305" s="327" t="str">
        <f>VLOOKUP(A305,References!A:I,9,FALSE)</f>
        <v>Yes</v>
      </c>
      <c r="J305" s="354" t="s">
        <v>1156</v>
      </c>
      <c r="K305" s="369" t="str">
        <f t="shared" si="9"/>
        <v/>
      </c>
      <c r="L305" s="407">
        <v>4</v>
      </c>
      <c r="M305" s="405"/>
      <c r="N305" s="325">
        <v>1.3</v>
      </c>
    </row>
    <row r="306" spans="1:14" x14ac:dyDescent="0.2">
      <c r="A306" s="325">
        <v>1431</v>
      </c>
      <c r="B306" s="325">
        <v>10</v>
      </c>
      <c r="C306" s="325" t="s">
        <v>1270</v>
      </c>
      <c r="D306" s="325"/>
      <c r="E306" s="325">
        <f>VLOOKUP(A306,References!$A$1:$E$3040,5,FALSE)</f>
        <v>0</v>
      </c>
      <c r="F306" s="365" t="s">
        <v>1106</v>
      </c>
      <c r="G306" s="353" t="s">
        <v>1294</v>
      </c>
      <c r="H306" s="325"/>
      <c r="I306" s="327" t="str">
        <f>VLOOKUP(A306,References!A:I,9,FALSE)</f>
        <v>Yes</v>
      </c>
      <c r="J306" s="354" t="s">
        <v>1156</v>
      </c>
      <c r="K306" s="369" t="str">
        <f t="shared" si="9"/>
        <v/>
      </c>
      <c r="L306" s="407">
        <v>4</v>
      </c>
      <c r="M306" s="405"/>
      <c r="N306" s="325">
        <v>1.3</v>
      </c>
    </row>
    <row r="307" spans="1:14" x14ac:dyDescent="0.2">
      <c r="A307" s="325">
        <v>1432</v>
      </c>
      <c r="B307" s="325">
        <v>10</v>
      </c>
      <c r="C307" s="325" t="s">
        <v>1270</v>
      </c>
      <c r="D307" s="325"/>
      <c r="E307" s="325">
        <f>VLOOKUP(A307,References!$A$1:$E$3040,5,FALSE)</f>
        <v>0</v>
      </c>
      <c r="F307" s="366" t="s">
        <v>1269</v>
      </c>
      <c r="G307" s="353" t="s">
        <v>1294</v>
      </c>
      <c r="H307" s="325"/>
      <c r="I307" s="327" t="str">
        <f>VLOOKUP(A307,References!A:I,9,FALSE)</f>
        <v>Yes</v>
      </c>
      <c r="J307" s="354" t="s">
        <v>1156</v>
      </c>
      <c r="K307" s="369" t="str">
        <f t="shared" si="9"/>
        <v/>
      </c>
      <c r="L307" s="407">
        <v>4</v>
      </c>
      <c r="M307" s="405"/>
      <c r="N307" s="325">
        <v>1.3</v>
      </c>
    </row>
    <row r="308" spans="1:14" x14ac:dyDescent="0.2">
      <c r="A308" s="325">
        <v>1433</v>
      </c>
      <c r="B308" s="325">
        <v>10</v>
      </c>
      <c r="C308" s="325" t="s">
        <v>1270</v>
      </c>
      <c r="D308" s="325"/>
      <c r="E308" s="325">
        <f>VLOOKUP(A308,References!$A$1:$E$3040,5,FALSE)</f>
        <v>0</v>
      </c>
      <c r="F308" s="364" t="s">
        <v>92</v>
      </c>
      <c r="G308" s="353" t="s">
        <v>1294</v>
      </c>
      <c r="H308" s="325"/>
      <c r="I308" s="327" t="str">
        <f>VLOOKUP(A308,References!A:I,9,FALSE)</f>
        <v>Yes</v>
      </c>
      <c r="J308" s="354" t="s">
        <v>1156</v>
      </c>
      <c r="K308" s="369" t="str">
        <f t="shared" si="9"/>
        <v/>
      </c>
      <c r="L308" s="407">
        <v>4</v>
      </c>
      <c r="M308" s="405"/>
      <c r="N308" s="325">
        <v>1.3</v>
      </c>
    </row>
    <row r="309" spans="1:14" x14ac:dyDescent="0.2">
      <c r="A309" s="325">
        <v>1435</v>
      </c>
      <c r="B309" s="325">
        <v>10</v>
      </c>
      <c r="C309" s="325" t="s">
        <v>1271</v>
      </c>
      <c r="D309" s="325"/>
      <c r="E309" s="325">
        <f>VLOOKUP(A309,References!$A$1:$E$3040,5,FALSE)</f>
        <v>0</v>
      </c>
      <c r="F309" s="365" t="s">
        <v>1107</v>
      </c>
      <c r="G309" s="353" t="s">
        <v>1294</v>
      </c>
      <c r="H309" s="325"/>
      <c r="I309" s="327" t="str">
        <f>VLOOKUP(A309,References!A:I,9,FALSE)</f>
        <v>Yes</v>
      </c>
      <c r="J309" s="354" t="s">
        <v>1156</v>
      </c>
      <c r="K309" s="369" t="str">
        <f t="shared" si="9"/>
        <v/>
      </c>
      <c r="L309" s="407">
        <v>4</v>
      </c>
      <c r="M309" s="405"/>
      <c r="N309" s="325">
        <v>1.3</v>
      </c>
    </row>
    <row r="310" spans="1:14" x14ac:dyDescent="0.2">
      <c r="A310" s="325">
        <v>1437</v>
      </c>
      <c r="B310" s="325">
        <v>10</v>
      </c>
      <c r="C310" s="325" t="s">
        <v>1271</v>
      </c>
      <c r="D310" s="325"/>
      <c r="E310" s="325">
        <f>VLOOKUP(A310,References!$A$1:$E$3040,5,FALSE)</f>
        <v>0</v>
      </c>
      <c r="F310" s="364" t="s">
        <v>92</v>
      </c>
      <c r="G310" s="353" t="s">
        <v>1294</v>
      </c>
      <c r="H310" s="325"/>
      <c r="I310" s="327" t="str">
        <f>VLOOKUP(A310,References!A:I,9,FALSE)</f>
        <v>Yes</v>
      </c>
      <c r="J310" s="354" t="s">
        <v>1156</v>
      </c>
      <c r="K310" s="369" t="str">
        <f t="shared" si="9"/>
        <v/>
      </c>
      <c r="L310" s="407">
        <v>4</v>
      </c>
      <c r="M310" s="405"/>
      <c r="N310" s="325">
        <v>1.3</v>
      </c>
    </row>
  </sheetData>
  <sortState ref="A322:T378">
    <sortCondition ref="I322:I378"/>
    <sortCondition ref="A322:A378"/>
  </sortState>
  <conditionalFormatting sqref="G1:G2 G1243:G1048576 G255:G310 G4:G57 G119:G122 G204:G238 G137:G151">
    <cfRule type="cellIs" dxfId="29" priority="204" operator="equal">
      <formula>"Decimal"</formula>
    </cfRule>
    <cfRule type="cellIs" dxfId="28" priority="205" operator="equal">
      <formula>"Date"</formula>
    </cfRule>
  </conditionalFormatting>
  <conditionalFormatting sqref="G1:G2 G1243:G1048576 G255:G310 G4:G57 G119:G122 G204:G238 G137:G151">
    <cfRule type="cellIs" dxfId="27" priority="201" operator="equal">
      <formula>"Code"</formula>
    </cfRule>
    <cfRule type="cellIs" dxfId="26" priority="202" operator="equal">
      <formula>"Number"</formula>
    </cfRule>
    <cfRule type="cellIs" dxfId="25" priority="203" operator="equal">
      <formula>"Boolean"</formula>
    </cfRule>
  </conditionalFormatting>
  <conditionalFormatting sqref="G3">
    <cfRule type="cellIs" dxfId="24" priority="99" operator="equal">
      <formula>"Decimal"</formula>
    </cfRule>
    <cfRule type="cellIs" dxfId="23" priority="100" operator="equal">
      <formula>"Date"</formula>
    </cfRule>
  </conditionalFormatting>
  <conditionalFormatting sqref="G3">
    <cfRule type="cellIs" dxfId="22" priority="96" operator="equal">
      <formula>"Code"</formula>
    </cfRule>
    <cfRule type="cellIs" dxfId="21" priority="97" operator="equal">
      <formula>"Number"</formula>
    </cfRule>
    <cfRule type="cellIs" dxfId="20" priority="98" operator="equal">
      <formula>"Boolean"</formula>
    </cfRule>
  </conditionalFormatting>
  <conditionalFormatting sqref="G172:G203">
    <cfRule type="cellIs" dxfId="19" priority="39" operator="equal">
      <formula>"Decimal"</formula>
    </cfRule>
    <cfRule type="cellIs" dxfId="18" priority="40" operator="equal">
      <formula>"Date"</formula>
    </cfRule>
  </conditionalFormatting>
  <conditionalFormatting sqref="G172:G203">
    <cfRule type="cellIs" dxfId="17" priority="36" operator="equal">
      <formula>"Code"</formula>
    </cfRule>
    <cfRule type="cellIs" dxfId="16" priority="37" operator="equal">
      <formula>"Number"</formula>
    </cfRule>
    <cfRule type="cellIs" dxfId="15" priority="38" operator="equal">
      <formula>"Boolean"</formula>
    </cfRule>
  </conditionalFormatting>
  <conditionalFormatting sqref="G123:G136 G152:G171">
    <cfRule type="cellIs" dxfId="14" priority="9" operator="equal">
      <formula>"Decimal"</formula>
    </cfRule>
    <cfRule type="cellIs" dxfId="13" priority="10" operator="equal">
      <formula>"Date"</formula>
    </cfRule>
  </conditionalFormatting>
  <conditionalFormatting sqref="G123:G136 G152:G171">
    <cfRule type="cellIs" dxfId="12" priority="6" operator="equal">
      <formula>"Code"</formula>
    </cfRule>
    <cfRule type="cellIs" dxfId="11" priority="7" operator="equal">
      <formula>"Number"</formula>
    </cfRule>
    <cfRule type="cellIs" dxfId="10" priority="8" operator="equal">
      <formula>"Boolean"</formula>
    </cfRule>
  </conditionalFormatting>
  <conditionalFormatting sqref="G58:G118">
    <cfRule type="cellIs" dxfId="9" priority="4" operator="equal">
      <formula>"Decimal"</formula>
    </cfRule>
    <cfRule type="cellIs" dxfId="8" priority="5" operator="equal">
      <formula>"Date"</formula>
    </cfRule>
  </conditionalFormatting>
  <conditionalFormatting sqref="G58:G118">
    <cfRule type="cellIs" dxfId="7" priority="1" operator="equal">
      <formula>"Code"</formula>
    </cfRule>
    <cfRule type="cellIs" dxfId="6" priority="2" operator="equal">
      <formula>"Number"</formula>
    </cfRule>
    <cfRule type="cellIs" dxfId="5" priority="3" operator="equal">
      <formula>"Boolean"</formula>
    </cfRule>
  </conditionalFormatting>
  <conditionalFormatting sqref="G239:G254">
    <cfRule type="cellIs" dxfId="4" priority="49" operator="equal">
      <formula>"Decimal"</formula>
    </cfRule>
    <cfRule type="cellIs" dxfId="3" priority="50" operator="equal">
      <formula>"Date"</formula>
    </cfRule>
  </conditionalFormatting>
  <conditionalFormatting sqref="G239:G254">
    <cfRule type="cellIs" dxfId="2" priority="46" operator="equal">
      <formula>"Code"</formula>
    </cfRule>
    <cfRule type="cellIs" dxfId="1" priority="47" operator="equal">
      <formula>"Number"</formula>
    </cfRule>
    <cfRule type="cellIs" dxfId="0" priority="48" operator="equal">
      <formula>"Boolean"</formula>
    </cfRule>
  </conditionalFormatting>
  <pageMargins left="0.7" right="0.7" top="0.75" bottom="0.75" header="0.3" footer="0.3"/>
  <pageSetup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
  <sheetViews>
    <sheetView workbookViewId="0"/>
  </sheetViews>
  <sheetFormatPr defaultRowHeight="12.75" x14ac:dyDescent="0.2"/>
  <cols>
    <col min="11" max="11" width="21" bestFit="1" customWidth="1"/>
    <col min="12" max="12" width="21" customWidth="1"/>
  </cols>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O76"/>
  <sheetViews>
    <sheetView zoomScaleNormal="100" workbookViewId="0">
      <selection activeCell="B5" sqref="B5:G5"/>
    </sheetView>
  </sheetViews>
  <sheetFormatPr defaultColWidth="9" defaultRowHeight="12.75" x14ac:dyDescent="0.2"/>
  <cols>
    <col min="1" max="1" width="1.85546875" style="32" customWidth="1"/>
    <col min="2" max="2" width="9" style="32"/>
    <col min="3" max="3" width="11" style="32" customWidth="1"/>
    <col min="4" max="7" width="9" style="32"/>
    <col min="8" max="8" width="2" style="32" customWidth="1"/>
    <col min="9" max="9" width="9.42578125" style="32" customWidth="1"/>
    <col min="10" max="10" width="7.5703125" style="32" customWidth="1"/>
    <col min="11" max="11" width="2" style="32" customWidth="1"/>
    <col min="12" max="12" width="9" style="32"/>
    <col min="13" max="13" width="7.5703125" style="32" customWidth="1"/>
    <col min="14" max="14" width="12.5703125" style="32" customWidth="1"/>
    <col min="15" max="15" width="9.42578125" style="32" customWidth="1"/>
    <col min="16" max="16" width="1.5703125" style="32" customWidth="1"/>
    <col min="17" max="16384" width="9" style="32"/>
  </cols>
  <sheetData>
    <row r="1" spans="2:15" x14ac:dyDescent="0.2">
      <c r="B1" s="156">
        <f>'1'!J4</f>
        <v>0</v>
      </c>
      <c r="F1" s="35"/>
      <c r="O1" s="157">
        <f>'1'!Q4</f>
        <v>0</v>
      </c>
    </row>
    <row r="3" spans="2:15" ht="15.75" x14ac:dyDescent="0.25">
      <c r="B3" s="49" t="s">
        <v>754</v>
      </c>
      <c r="C3" s="43"/>
      <c r="D3" s="43"/>
      <c r="E3" s="43"/>
      <c r="F3" s="43"/>
      <c r="G3" s="43"/>
      <c r="H3" s="43"/>
      <c r="I3" s="43"/>
      <c r="J3" s="43"/>
      <c r="K3" s="43"/>
      <c r="L3" s="43"/>
      <c r="M3" s="43"/>
      <c r="N3" s="43"/>
      <c r="O3" s="43"/>
    </row>
    <row r="4" spans="2:15" x14ac:dyDescent="0.2">
      <c r="B4" s="169" t="s">
        <v>58</v>
      </c>
      <c r="C4" s="64"/>
      <c r="D4" s="64"/>
      <c r="E4" s="64"/>
      <c r="F4" s="64"/>
      <c r="G4" s="64"/>
      <c r="H4" s="64"/>
      <c r="I4" s="169" t="s">
        <v>59</v>
      </c>
      <c r="J4" s="64"/>
      <c r="K4" s="64"/>
      <c r="L4" s="169" t="s">
        <v>60</v>
      </c>
      <c r="M4" s="64"/>
    </row>
    <row r="5" spans="2:15" ht="14.1" customHeight="1" x14ac:dyDescent="0.2">
      <c r="B5" s="631"/>
      <c r="C5" s="632"/>
      <c r="D5" s="632"/>
      <c r="E5" s="632"/>
      <c r="F5" s="632"/>
      <c r="G5" s="633"/>
      <c r="I5" s="697"/>
      <c r="J5" s="698"/>
      <c r="L5" s="694"/>
      <c r="M5" s="695"/>
      <c r="N5" s="695"/>
      <c r="O5" s="696"/>
    </row>
    <row r="6" spans="2:15" ht="4.7" customHeight="1" x14ac:dyDescent="0.2"/>
    <row r="7" spans="2:15" ht="14.1" customHeight="1" x14ac:dyDescent="0.2">
      <c r="B7" s="631"/>
      <c r="C7" s="632"/>
      <c r="D7" s="632"/>
      <c r="E7" s="632"/>
      <c r="F7" s="632"/>
      <c r="G7" s="633"/>
      <c r="I7" s="697"/>
      <c r="J7" s="698"/>
      <c r="L7" s="694"/>
      <c r="M7" s="695"/>
      <c r="N7" s="695"/>
      <c r="O7" s="696"/>
    </row>
    <row r="8" spans="2:15" ht="4.7" customHeight="1" x14ac:dyDescent="0.2"/>
    <row r="9" spans="2:15" ht="14.1" customHeight="1" x14ac:dyDescent="0.2">
      <c r="B9" s="631"/>
      <c r="C9" s="632"/>
      <c r="D9" s="632"/>
      <c r="E9" s="632"/>
      <c r="F9" s="632"/>
      <c r="G9" s="633"/>
      <c r="I9" s="697"/>
      <c r="J9" s="698"/>
      <c r="L9" s="694"/>
      <c r="M9" s="695"/>
      <c r="N9" s="695"/>
      <c r="O9" s="696"/>
    </row>
    <row r="10" spans="2:15" ht="4.7" customHeight="1" x14ac:dyDescent="0.2"/>
    <row r="11" spans="2:15" ht="14.1" customHeight="1" x14ac:dyDescent="0.2">
      <c r="B11" s="631"/>
      <c r="C11" s="632"/>
      <c r="D11" s="632"/>
      <c r="E11" s="632"/>
      <c r="F11" s="632"/>
      <c r="G11" s="633"/>
      <c r="I11" s="697"/>
      <c r="J11" s="698"/>
      <c r="L11" s="694"/>
      <c r="M11" s="695"/>
      <c r="N11" s="695"/>
      <c r="O11" s="696"/>
    </row>
    <row r="12" spans="2:15" ht="5.85" customHeight="1" thickBot="1" x14ac:dyDescent="0.25">
      <c r="B12" s="66"/>
      <c r="C12" s="66"/>
      <c r="D12" s="66"/>
      <c r="E12" s="66"/>
      <c r="F12" s="66"/>
      <c r="G12" s="66"/>
      <c r="H12" s="66"/>
      <c r="I12" s="66"/>
      <c r="J12" s="66"/>
      <c r="K12" s="66"/>
      <c r="L12" s="66"/>
      <c r="M12" s="66"/>
      <c r="N12" s="66"/>
      <c r="O12" s="66"/>
    </row>
    <row r="13" spans="2:15" ht="4.7" customHeight="1" thickTop="1" x14ac:dyDescent="0.2"/>
    <row r="14" spans="2:15" ht="14.1" customHeight="1" x14ac:dyDescent="0.2">
      <c r="B14" s="334" t="s">
        <v>432</v>
      </c>
      <c r="C14" s="335"/>
      <c r="D14" s="631"/>
      <c r="E14" s="632"/>
      <c r="F14" s="632"/>
      <c r="G14" s="633"/>
      <c r="I14" s="158" t="s">
        <v>62</v>
      </c>
      <c r="J14" s="5"/>
      <c r="L14" s="158" t="s">
        <v>63</v>
      </c>
      <c r="M14" s="5"/>
      <c r="N14" s="248" t="s">
        <v>821</v>
      </c>
      <c r="O14" s="5"/>
    </row>
    <row r="15" spans="2:15" ht="4.7" customHeight="1" x14ac:dyDescent="0.2">
      <c r="B15" s="64"/>
      <c r="C15" s="64"/>
    </row>
    <row r="16" spans="2:15" ht="14.1" customHeight="1" x14ac:dyDescent="0.2">
      <c r="B16" s="271" t="s">
        <v>428</v>
      </c>
      <c r="C16" s="267"/>
      <c r="D16" s="631"/>
      <c r="E16" s="632"/>
      <c r="F16" s="632"/>
      <c r="G16" s="633"/>
      <c r="I16" s="271" t="s">
        <v>433</v>
      </c>
      <c r="J16" s="338"/>
      <c r="K16" s="267"/>
      <c r="L16" s="631"/>
      <c r="M16" s="632"/>
      <c r="N16" s="632"/>
      <c r="O16" s="633"/>
    </row>
    <row r="17" spans="2:15" ht="14.1" customHeight="1" x14ac:dyDescent="0.2">
      <c r="B17" s="271" t="s">
        <v>429</v>
      </c>
      <c r="C17" s="267"/>
      <c r="D17" s="631"/>
      <c r="E17" s="632"/>
      <c r="F17" s="632"/>
      <c r="G17" s="633"/>
      <c r="I17" s="271" t="s">
        <v>434</v>
      </c>
      <c r="J17" s="338"/>
      <c r="K17" s="267"/>
      <c r="L17" s="666"/>
      <c r="M17" s="667"/>
      <c r="N17" s="667"/>
      <c r="O17" s="668"/>
    </row>
    <row r="18" spans="2:15" ht="14.1" customHeight="1" x14ac:dyDescent="0.2">
      <c r="B18" s="271" t="s">
        <v>430</v>
      </c>
      <c r="C18" s="267"/>
      <c r="D18" s="631"/>
      <c r="E18" s="632"/>
      <c r="F18" s="632"/>
      <c r="G18" s="633"/>
      <c r="I18" s="271" t="s">
        <v>435</v>
      </c>
      <c r="J18" s="338"/>
      <c r="K18" s="267"/>
      <c r="L18" s="666"/>
      <c r="M18" s="667"/>
      <c r="N18" s="667"/>
      <c r="O18" s="668"/>
    </row>
    <row r="19" spans="2:15" ht="14.1" customHeight="1" x14ac:dyDescent="0.2">
      <c r="B19" s="271" t="s">
        <v>431</v>
      </c>
      <c r="C19" s="267"/>
      <c r="D19" s="631"/>
      <c r="E19" s="632"/>
      <c r="F19" s="632"/>
      <c r="G19" s="633"/>
      <c r="I19" s="271" t="s">
        <v>436</v>
      </c>
      <c r="J19" s="338"/>
      <c r="K19" s="267"/>
      <c r="L19" s="687"/>
      <c r="M19" s="632"/>
      <c r="N19" s="632"/>
      <c r="O19" s="633"/>
    </row>
    <row r="20" spans="2:15" ht="4.7" customHeight="1" thickBot="1" x14ac:dyDescent="0.25">
      <c r="B20" s="191"/>
      <c r="C20" s="191"/>
      <c r="D20" s="66"/>
      <c r="E20" s="66"/>
      <c r="F20" s="66"/>
      <c r="G20" s="66"/>
      <c r="H20" s="66"/>
      <c r="I20" s="191"/>
      <c r="J20" s="191"/>
      <c r="K20" s="191"/>
      <c r="L20" s="66"/>
      <c r="M20" s="66"/>
      <c r="N20" s="66"/>
      <c r="O20" s="66"/>
    </row>
    <row r="21" spans="2:15" ht="4.7" customHeight="1" thickTop="1" x14ac:dyDescent="0.2">
      <c r="B21" s="64"/>
      <c r="C21" s="64"/>
      <c r="I21" s="64"/>
      <c r="J21" s="64"/>
      <c r="K21" s="64"/>
    </row>
    <row r="22" spans="2:15" ht="14.1" customHeight="1" x14ac:dyDescent="0.2">
      <c r="B22" s="336" t="s">
        <v>437</v>
      </c>
      <c r="C22" s="337"/>
      <c r="D22" s="631"/>
      <c r="E22" s="632"/>
      <c r="F22" s="632"/>
      <c r="G22" s="633"/>
      <c r="I22" s="339" t="s">
        <v>62</v>
      </c>
      <c r="J22" s="340"/>
      <c r="K22" s="64"/>
      <c r="L22" s="158" t="s">
        <v>63</v>
      </c>
      <c r="M22" s="5"/>
      <c r="N22" s="248" t="s">
        <v>822</v>
      </c>
      <c r="O22" s="5"/>
    </row>
    <row r="23" spans="2:15" ht="4.7" customHeight="1" x14ac:dyDescent="0.2">
      <c r="B23" s="64"/>
      <c r="C23" s="64"/>
      <c r="I23" s="64"/>
      <c r="J23" s="64"/>
      <c r="K23" s="64"/>
    </row>
    <row r="24" spans="2:15" ht="14.1" customHeight="1" x14ac:dyDescent="0.2">
      <c r="B24" s="691" t="s">
        <v>428</v>
      </c>
      <c r="C24" s="692"/>
      <c r="D24" s="631"/>
      <c r="E24" s="632"/>
      <c r="F24" s="632"/>
      <c r="G24" s="633"/>
      <c r="I24" s="691" t="s">
        <v>433</v>
      </c>
      <c r="J24" s="693"/>
      <c r="K24" s="692"/>
      <c r="L24" s="631"/>
      <c r="M24" s="632"/>
      <c r="N24" s="632"/>
      <c r="O24" s="633"/>
    </row>
    <row r="25" spans="2:15" ht="14.1" customHeight="1" x14ac:dyDescent="0.2">
      <c r="B25" s="691" t="s">
        <v>429</v>
      </c>
      <c r="C25" s="692"/>
      <c r="D25" s="631"/>
      <c r="E25" s="632"/>
      <c r="F25" s="632"/>
      <c r="G25" s="633"/>
      <c r="I25" s="691" t="s">
        <v>434</v>
      </c>
      <c r="J25" s="693"/>
      <c r="K25" s="692"/>
      <c r="L25" s="666"/>
      <c r="M25" s="667"/>
      <c r="N25" s="667"/>
      <c r="O25" s="668"/>
    </row>
    <row r="26" spans="2:15" ht="14.1" customHeight="1" x14ac:dyDescent="0.2">
      <c r="B26" s="691" t="s">
        <v>430</v>
      </c>
      <c r="C26" s="692"/>
      <c r="D26" s="631"/>
      <c r="E26" s="632"/>
      <c r="F26" s="632"/>
      <c r="G26" s="633"/>
      <c r="I26" s="691" t="s">
        <v>435</v>
      </c>
      <c r="J26" s="693"/>
      <c r="K26" s="692"/>
      <c r="L26" s="666"/>
      <c r="M26" s="667"/>
      <c r="N26" s="667"/>
      <c r="O26" s="668"/>
    </row>
    <row r="27" spans="2:15" ht="14.1" customHeight="1" x14ac:dyDescent="0.2">
      <c r="B27" s="691" t="s">
        <v>431</v>
      </c>
      <c r="C27" s="692"/>
      <c r="D27" s="631"/>
      <c r="E27" s="632"/>
      <c r="F27" s="632"/>
      <c r="G27" s="633"/>
      <c r="I27" s="691" t="s">
        <v>436</v>
      </c>
      <c r="J27" s="693"/>
      <c r="K27" s="692"/>
      <c r="L27" s="687"/>
      <c r="M27" s="632"/>
      <c r="N27" s="632"/>
      <c r="O27" s="633"/>
    </row>
    <row r="28" spans="2:15" ht="4.7" customHeight="1" thickBot="1" x14ac:dyDescent="0.25">
      <c r="B28" s="191"/>
      <c r="C28" s="191"/>
      <c r="D28" s="66"/>
      <c r="E28" s="66"/>
      <c r="F28" s="66"/>
      <c r="G28" s="66"/>
      <c r="H28" s="66"/>
      <c r="I28" s="191"/>
      <c r="J28" s="191"/>
      <c r="K28" s="191"/>
      <c r="L28" s="66"/>
      <c r="M28" s="66"/>
      <c r="N28" s="66"/>
      <c r="O28" s="66"/>
    </row>
    <row r="29" spans="2:15" ht="4.7" customHeight="1" thickTop="1" x14ac:dyDescent="0.2">
      <c r="B29" s="64"/>
      <c r="C29" s="64"/>
      <c r="I29" s="64"/>
      <c r="J29" s="64"/>
      <c r="K29" s="64"/>
    </row>
    <row r="30" spans="2:15" ht="14.1" customHeight="1" x14ac:dyDescent="0.2">
      <c r="B30" s="336" t="s">
        <v>828</v>
      </c>
      <c r="C30" s="337"/>
      <c r="D30" s="631"/>
      <c r="E30" s="632"/>
      <c r="F30" s="632"/>
      <c r="G30" s="633"/>
      <c r="I30" s="339" t="s">
        <v>62</v>
      </c>
      <c r="J30" s="340"/>
      <c r="K30" s="64"/>
      <c r="L30" s="339" t="s">
        <v>63</v>
      </c>
      <c r="M30" s="5"/>
    </row>
    <row r="31" spans="2:15" ht="4.7" customHeight="1" x14ac:dyDescent="0.2">
      <c r="B31" s="64"/>
      <c r="C31" s="64"/>
      <c r="I31" s="64"/>
      <c r="J31" s="64"/>
      <c r="K31" s="64"/>
    </row>
    <row r="32" spans="2:15" ht="14.1" customHeight="1" x14ac:dyDescent="0.2">
      <c r="B32" s="271" t="s">
        <v>428</v>
      </c>
      <c r="C32" s="267"/>
      <c r="D32" s="631"/>
      <c r="E32" s="632"/>
      <c r="F32" s="632"/>
      <c r="G32" s="633"/>
      <c r="I32" s="691" t="s">
        <v>433</v>
      </c>
      <c r="J32" s="693"/>
      <c r="K32" s="692"/>
      <c r="L32" s="631"/>
      <c r="M32" s="632"/>
      <c r="N32" s="632"/>
      <c r="O32" s="633"/>
    </row>
    <row r="33" spans="2:15" ht="14.1" customHeight="1" x14ac:dyDescent="0.2">
      <c r="B33" s="271" t="s">
        <v>429</v>
      </c>
      <c r="C33" s="267"/>
      <c r="D33" s="631"/>
      <c r="E33" s="632"/>
      <c r="F33" s="632"/>
      <c r="G33" s="633"/>
      <c r="I33" s="691" t="s">
        <v>434</v>
      </c>
      <c r="J33" s="693"/>
      <c r="K33" s="692"/>
      <c r="L33" s="666"/>
      <c r="M33" s="667"/>
      <c r="N33" s="667"/>
      <c r="O33" s="668"/>
    </row>
    <row r="34" spans="2:15" ht="14.1" customHeight="1" x14ac:dyDescent="0.2">
      <c r="B34" s="271" t="s">
        <v>430</v>
      </c>
      <c r="C34" s="267"/>
      <c r="D34" s="631"/>
      <c r="E34" s="632"/>
      <c r="F34" s="632"/>
      <c r="G34" s="633"/>
      <c r="I34" s="691" t="s">
        <v>435</v>
      </c>
      <c r="J34" s="693"/>
      <c r="K34" s="692"/>
      <c r="L34" s="666"/>
      <c r="M34" s="667"/>
      <c r="N34" s="667"/>
      <c r="O34" s="668"/>
    </row>
    <row r="35" spans="2:15" ht="14.1" customHeight="1" x14ac:dyDescent="0.2">
      <c r="B35" s="271" t="s">
        <v>431</v>
      </c>
      <c r="C35" s="267"/>
      <c r="D35" s="631"/>
      <c r="E35" s="632"/>
      <c r="F35" s="632"/>
      <c r="G35" s="633"/>
      <c r="I35" s="684" t="s">
        <v>436</v>
      </c>
      <c r="J35" s="685"/>
      <c r="K35" s="686"/>
      <c r="L35" s="663"/>
      <c r="M35" s="632"/>
      <c r="N35" s="632"/>
      <c r="O35" s="633"/>
    </row>
    <row r="36" spans="2:15" ht="4.7" customHeight="1" thickBot="1" x14ac:dyDescent="0.25">
      <c r="B36" s="191"/>
      <c r="C36" s="191"/>
      <c r="D36" s="66"/>
      <c r="E36" s="66"/>
      <c r="F36" s="66"/>
      <c r="G36" s="66"/>
      <c r="H36" s="66"/>
      <c r="I36" s="66"/>
      <c r="J36" s="66"/>
      <c r="K36" s="66"/>
      <c r="L36" s="66"/>
      <c r="M36" s="66"/>
      <c r="N36" s="66"/>
      <c r="O36" s="66"/>
    </row>
    <row r="37" spans="2:15" ht="4.7" customHeight="1" thickTop="1" x14ac:dyDescent="0.2"/>
    <row r="38" spans="2:15" ht="14.1" customHeight="1" x14ac:dyDescent="0.2">
      <c r="B38" s="261" t="s">
        <v>439</v>
      </c>
      <c r="C38" s="262"/>
      <c r="D38" s="631"/>
      <c r="E38" s="632"/>
      <c r="F38" s="632"/>
      <c r="G38" s="633"/>
      <c r="I38" s="159"/>
      <c r="J38" s="36"/>
      <c r="K38" s="92"/>
      <c r="L38" s="159"/>
      <c r="M38" s="36"/>
      <c r="N38" s="92"/>
    </row>
    <row r="39" spans="2:15" ht="4.7" customHeight="1" x14ac:dyDescent="0.2"/>
    <row r="40" spans="2:15" ht="14.1" customHeight="1" x14ac:dyDescent="0.2">
      <c r="B40" s="259" t="s">
        <v>428</v>
      </c>
      <c r="C40" s="260"/>
      <c r="D40" s="631"/>
      <c r="E40" s="632"/>
      <c r="F40" s="632"/>
      <c r="G40" s="633"/>
      <c r="I40" s="684" t="s">
        <v>433</v>
      </c>
      <c r="J40" s="685"/>
      <c r="K40" s="686"/>
      <c r="L40" s="631"/>
      <c r="M40" s="632"/>
      <c r="N40" s="632"/>
      <c r="O40" s="633"/>
    </row>
    <row r="41" spans="2:15" ht="14.1" customHeight="1" x14ac:dyDescent="0.2">
      <c r="B41" s="259" t="s">
        <v>429</v>
      </c>
      <c r="C41" s="260"/>
      <c r="D41" s="631"/>
      <c r="E41" s="632"/>
      <c r="F41" s="632"/>
      <c r="G41" s="633"/>
      <c r="I41" s="684" t="s">
        <v>434</v>
      </c>
      <c r="J41" s="685"/>
      <c r="K41" s="686"/>
      <c r="L41" s="666"/>
      <c r="M41" s="667"/>
      <c r="N41" s="667"/>
      <c r="O41" s="668"/>
    </row>
    <row r="42" spans="2:15" ht="14.1" customHeight="1" x14ac:dyDescent="0.2">
      <c r="B42" s="259" t="s">
        <v>430</v>
      </c>
      <c r="C42" s="260"/>
      <c r="D42" s="631"/>
      <c r="E42" s="632"/>
      <c r="F42" s="632"/>
      <c r="G42" s="633"/>
      <c r="I42" s="684" t="s">
        <v>435</v>
      </c>
      <c r="J42" s="685"/>
      <c r="K42" s="686"/>
      <c r="L42" s="666"/>
      <c r="M42" s="667"/>
      <c r="N42" s="667"/>
      <c r="O42" s="668"/>
    </row>
    <row r="43" spans="2:15" ht="14.1" customHeight="1" x14ac:dyDescent="0.2">
      <c r="B43" s="259" t="s">
        <v>431</v>
      </c>
      <c r="C43" s="260"/>
      <c r="D43" s="631"/>
      <c r="E43" s="632"/>
      <c r="F43" s="632"/>
      <c r="G43" s="633"/>
      <c r="I43" s="684" t="s">
        <v>436</v>
      </c>
      <c r="J43" s="685"/>
      <c r="K43" s="686"/>
      <c r="L43" s="687"/>
      <c r="M43" s="632"/>
      <c r="N43" s="632"/>
      <c r="O43" s="633"/>
    </row>
    <row r="44" spans="2:15" ht="4.7" customHeight="1" thickBot="1" x14ac:dyDescent="0.25">
      <c r="B44" s="66"/>
      <c r="C44" s="66"/>
      <c r="D44" s="66"/>
      <c r="E44" s="66"/>
      <c r="F44" s="66"/>
      <c r="G44" s="66"/>
      <c r="H44" s="66"/>
      <c r="I44" s="66"/>
      <c r="J44" s="66"/>
      <c r="K44" s="66"/>
      <c r="L44" s="66"/>
      <c r="M44" s="66"/>
      <c r="N44" s="66"/>
      <c r="O44" s="66"/>
    </row>
    <row r="45" spans="2:15" ht="4.7" customHeight="1" thickTop="1" x14ac:dyDescent="0.2"/>
    <row r="46" spans="2:15" ht="14.1" customHeight="1" x14ac:dyDescent="0.2">
      <c r="B46" s="261" t="s">
        <v>438</v>
      </c>
      <c r="C46" s="262"/>
      <c r="D46" s="631"/>
      <c r="E46" s="632"/>
      <c r="F46" s="632"/>
      <c r="G46" s="633"/>
      <c r="I46" s="159"/>
      <c r="J46" s="36"/>
      <c r="K46" s="92"/>
      <c r="L46" s="159"/>
      <c r="M46" s="36"/>
      <c r="N46" s="92"/>
    </row>
    <row r="47" spans="2:15" ht="4.7" customHeight="1" x14ac:dyDescent="0.2"/>
    <row r="48" spans="2:15" ht="14.1" customHeight="1" x14ac:dyDescent="0.2">
      <c r="B48" s="259" t="s">
        <v>428</v>
      </c>
      <c r="C48" s="260"/>
      <c r="D48" s="631"/>
      <c r="E48" s="632"/>
      <c r="F48" s="632"/>
      <c r="G48" s="633"/>
      <c r="I48" s="684" t="s">
        <v>433</v>
      </c>
      <c r="J48" s="685"/>
      <c r="K48" s="686"/>
      <c r="L48" s="631"/>
      <c r="M48" s="632"/>
      <c r="N48" s="632"/>
      <c r="O48" s="633"/>
    </row>
    <row r="49" spans="2:15" ht="14.1" customHeight="1" x14ac:dyDescent="0.2">
      <c r="B49" s="259" t="s">
        <v>429</v>
      </c>
      <c r="C49" s="260"/>
      <c r="D49" s="631"/>
      <c r="E49" s="632"/>
      <c r="F49" s="632"/>
      <c r="G49" s="633"/>
      <c r="I49" s="684" t="s">
        <v>434</v>
      </c>
      <c r="J49" s="685"/>
      <c r="K49" s="686"/>
      <c r="L49" s="666"/>
      <c r="M49" s="667"/>
      <c r="N49" s="667"/>
      <c r="O49" s="668"/>
    </row>
    <row r="50" spans="2:15" ht="14.1" customHeight="1" x14ac:dyDescent="0.2">
      <c r="B50" s="259" t="s">
        <v>430</v>
      </c>
      <c r="C50" s="260"/>
      <c r="D50" s="631"/>
      <c r="E50" s="632"/>
      <c r="F50" s="632"/>
      <c r="G50" s="633"/>
      <c r="I50" s="684" t="s">
        <v>435</v>
      </c>
      <c r="J50" s="685"/>
      <c r="K50" s="686"/>
      <c r="L50" s="666"/>
      <c r="M50" s="667"/>
      <c r="N50" s="667"/>
      <c r="O50" s="668"/>
    </row>
    <row r="51" spans="2:15" ht="14.1" customHeight="1" x14ac:dyDescent="0.2">
      <c r="B51" s="259" t="s">
        <v>431</v>
      </c>
      <c r="C51" s="260"/>
      <c r="D51" s="631"/>
      <c r="E51" s="632"/>
      <c r="F51" s="632"/>
      <c r="G51" s="633"/>
      <c r="I51" s="684" t="s">
        <v>436</v>
      </c>
      <c r="J51" s="685"/>
      <c r="K51" s="686"/>
      <c r="L51" s="687"/>
      <c r="M51" s="632"/>
      <c r="N51" s="632"/>
      <c r="O51" s="633"/>
    </row>
    <row r="52" spans="2:15" ht="4.7" customHeight="1" thickBot="1" x14ac:dyDescent="0.25">
      <c r="B52" s="66"/>
      <c r="C52" s="66"/>
      <c r="D52" s="66"/>
      <c r="E52" s="66"/>
      <c r="F52" s="66"/>
      <c r="G52" s="66"/>
      <c r="H52" s="66"/>
      <c r="I52" s="66"/>
      <c r="J52" s="66"/>
      <c r="K52" s="66"/>
      <c r="L52" s="66"/>
      <c r="M52" s="66"/>
      <c r="N52" s="66"/>
      <c r="O52" s="66"/>
    </row>
    <row r="53" spans="2:15" ht="4.7" customHeight="1" thickTop="1" x14ac:dyDescent="0.2"/>
    <row r="54" spans="2:15" ht="14.1" customHeight="1" x14ac:dyDescent="0.2">
      <c r="B54" s="261" t="s">
        <v>440</v>
      </c>
      <c r="C54" s="262"/>
      <c r="D54" s="631"/>
      <c r="E54" s="632"/>
      <c r="F54" s="632"/>
      <c r="G54" s="633"/>
      <c r="I54" s="159"/>
      <c r="J54" s="36"/>
      <c r="K54" s="92"/>
      <c r="L54" s="159"/>
      <c r="M54" s="36"/>
      <c r="N54" s="92"/>
    </row>
    <row r="55" spans="2:15" ht="4.7" customHeight="1" x14ac:dyDescent="0.2"/>
    <row r="56" spans="2:15" ht="14.1" customHeight="1" x14ac:dyDescent="0.2">
      <c r="B56" s="259" t="s">
        <v>428</v>
      </c>
      <c r="C56" s="260"/>
      <c r="D56" s="631"/>
      <c r="E56" s="632"/>
      <c r="F56" s="632"/>
      <c r="G56" s="633"/>
      <c r="I56" s="684" t="s">
        <v>433</v>
      </c>
      <c r="J56" s="685"/>
      <c r="K56" s="686"/>
      <c r="L56" s="631"/>
      <c r="M56" s="632"/>
      <c r="N56" s="632"/>
      <c r="O56" s="633"/>
    </row>
    <row r="57" spans="2:15" ht="14.1" customHeight="1" x14ac:dyDescent="0.2">
      <c r="B57" s="259" t="s">
        <v>429</v>
      </c>
      <c r="C57" s="260"/>
      <c r="D57" s="631"/>
      <c r="E57" s="632"/>
      <c r="F57" s="632"/>
      <c r="G57" s="633"/>
      <c r="I57" s="684" t="s">
        <v>434</v>
      </c>
      <c r="J57" s="685"/>
      <c r="K57" s="686"/>
      <c r="L57" s="666"/>
      <c r="M57" s="667"/>
      <c r="N57" s="667"/>
      <c r="O57" s="668"/>
    </row>
    <row r="58" spans="2:15" ht="14.1" customHeight="1" x14ac:dyDescent="0.2">
      <c r="B58" s="259" t="s">
        <v>430</v>
      </c>
      <c r="C58" s="260"/>
      <c r="D58" s="631"/>
      <c r="E58" s="632"/>
      <c r="F58" s="632"/>
      <c r="G58" s="633"/>
      <c r="I58" s="684" t="s">
        <v>435</v>
      </c>
      <c r="J58" s="685"/>
      <c r="K58" s="686"/>
      <c r="L58" s="666"/>
      <c r="M58" s="667"/>
      <c r="N58" s="667"/>
      <c r="O58" s="668"/>
    </row>
    <row r="59" spans="2:15" ht="14.1" customHeight="1" x14ac:dyDescent="0.2">
      <c r="B59" s="259" t="s">
        <v>431</v>
      </c>
      <c r="C59" s="260"/>
      <c r="D59" s="631"/>
      <c r="E59" s="632"/>
      <c r="F59" s="632"/>
      <c r="G59" s="633"/>
      <c r="I59" s="684" t="s">
        <v>436</v>
      </c>
      <c r="J59" s="685"/>
      <c r="K59" s="686"/>
      <c r="L59" s="687"/>
      <c r="M59" s="632"/>
      <c r="N59" s="632"/>
      <c r="O59" s="633"/>
    </row>
    <row r="60" spans="2:15" ht="4.7" customHeight="1" thickBot="1" x14ac:dyDescent="0.25">
      <c r="B60" s="66"/>
      <c r="C60" s="66"/>
      <c r="D60" s="66"/>
      <c r="E60" s="66"/>
      <c r="F60" s="66"/>
      <c r="G60" s="66"/>
      <c r="H60" s="66"/>
      <c r="I60" s="66"/>
      <c r="J60" s="66"/>
      <c r="K60" s="66"/>
      <c r="L60" s="66"/>
      <c r="M60" s="66"/>
      <c r="N60" s="66"/>
      <c r="O60" s="66"/>
    </row>
    <row r="61" spans="2:15" ht="4.7" customHeight="1" thickTop="1" x14ac:dyDescent="0.2"/>
    <row r="62" spans="2:15" ht="14.1" customHeight="1" x14ac:dyDescent="0.2">
      <c r="B62" s="261" t="s">
        <v>441</v>
      </c>
      <c r="C62" s="262"/>
      <c r="D62" s="631"/>
      <c r="E62" s="632"/>
      <c r="F62" s="632"/>
      <c r="G62" s="633"/>
      <c r="I62" s="688" t="s">
        <v>831</v>
      </c>
      <c r="J62" s="699"/>
      <c r="K62" s="700"/>
      <c r="L62" s="631"/>
      <c r="M62" s="632"/>
      <c r="N62" s="632"/>
      <c r="O62" s="633"/>
    </row>
    <row r="63" spans="2:15" ht="4.7" customHeight="1" x14ac:dyDescent="0.2"/>
    <row r="64" spans="2:15" ht="14.1" customHeight="1" x14ac:dyDescent="0.2">
      <c r="B64" s="259" t="s">
        <v>428</v>
      </c>
      <c r="C64" s="260"/>
      <c r="D64" s="631"/>
      <c r="E64" s="632"/>
      <c r="F64" s="632"/>
      <c r="G64" s="633"/>
      <c r="I64" s="684" t="s">
        <v>433</v>
      </c>
      <c r="J64" s="685"/>
      <c r="K64" s="686"/>
      <c r="L64" s="631"/>
      <c r="M64" s="632"/>
      <c r="N64" s="632"/>
      <c r="O64" s="633"/>
    </row>
    <row r="65" spans="2:15" ht="14.1" customHeight="1" x14ac:dyDescent="0.2">
      <c r="B65" s="259" t="s">
        <v>429</v>
      </c>
      <c r="C65" s="260"/>
      <c r="D65" s="631"/>
      <c r="E65" s="632"/>
      <c r="F65" s="632"/>
      <c r="G65" s="633"/>
      <c r="I65" s="684" t="s">
        <v>434</v>
      </c>
      <c r="J65" s="685"/>
      <c r="K65" s="686"/>
      <c r="L65" s="666"/>
      <c r="M65" s="667"/>
      <c r="N65" s="667"/>
      <c r="O65" s="668"/>
    </row>
    <row r="66" spans="2:15" ht="14.1" customHeight="1" x14ac:dyDescent="0.2">
      <c r="B66" s="259" t="s">
        <v>430</v>
      </c>
      <c r="C66" s="260"/>
      <c r="D66" s="631"/>
      <c r="E66" s="632"/>
      <c r="F66" s="632"/>
      <c r="G66" s="633"/>
      <c r="I66" s="684" t="s">
        <v>435</v>
      </c>
      <c r="J66" s="685"/>
      <c r="K66" s="686"/>
      <c r="L66" s="666"/>
      <c r="M66" s="667"/>
      <c r="N66" s="667"/>
      <c r="O66" s="668"/>
    </row>
    <row r="67" spans="2:15" ht="14.1" customHeight="1" x14ac:dyDescent="0.2">
      <c r="B67" s="259" t="s">
        <v>431</v>
      </c>
      <c r="C67" s="260"/>
      <c r="D67" s="631"/>
      <c r="E67" s="632"/>
      <c r="F67" s="632"/>
      <c r="G67" s="633"/>
      <c r="I67" s="684" t="s">
        <v>436</v>
      </c>
      <c r="J67" s="685"/>
      <c r="K67" s="686"/>
      <c r="L67" s="687"/>
      <c r="M67" s="632"/>
      <c r="N67" s="632"/>
      <c r="O67" s="633"/>
    </row>
    <row r="68" spans="2:15" ht="4.7" customHeight="1" x14ac:dyDescent="0.2"/>
    <row r="69" spans="2:15" ht="14.1" customHeight="1" x14ac:dyDescent="0.2">
      <c r="B69" s="261" t="s">
        <v>829</v>
      </c>
      <c r="C69" s="262"/>
      <c r="D69" s="631"/>
      <c r="E69" s="632"/>
      <c r="F69" s="632"/>
      <c r="G69" s="633"/>
      <c r="I69" s="688" t="s">
        <v>830</v>
      </c>
      <c r="J69" s="689"/>
      <c r="K69" s="689"/>
      <c r="L69" s="690"/>
      <c r="M69" s="631"/>
      <c r="N69" s="632"/>
      <c r="O69" s="633"/>
    </row>
    <row r="70" spans="2:15" ht="4.7" customHeight="1" x14ac:dyDescent="0.2"/>
    <row r="71" spans="2:15" ht="14.1" customHeight="1" x14ac:dyDescent="0.2">
      <c r="B71" s="259" t="s">
        <v>428</v>
      </c>
      <c r="C71" s="260"/>
      <c r="D71" s="631"/>
      <c r="E71" s="632"/>
      <c r="F71" s="632"/>
      <c r="G71" s="633"/>
      <c r="I71" s="684" t="s">
        <v>433</v>
      </c>
      <c r="J71" s="685"/>
      <c r="K71" s="686"/>
      <c r="L71" s="631"/>
      <c r="M71" s="632"/>
      <c r="N71" s="632"/>
      <c r="O71" s="633"/>
    </row>
    <row r="72" spans="2:15" ht="14.1" customHeight="1" x14ac:dyDescent="0.2">
      <c r="B72" s="259" t="s">
        <v>429</v>
      </c>
      <c r="C72" s="260"/>
      <c r="D72" s="631"/>
      <c r="E72" s="632"/>
      <c r="F72" s="632"/>
      <c r="G72" s="633"/>
      <c r="I72" s="684" t="s">
        <v>434</v>
      </c>
      <c r="J72" s="685"/>
      <c r="K72" s="686"/>
      <c r="L72" s="666"/>
      <c r="M72" s="667"/>
      <c r="N72" s="667"/>
      <c r="O72" s="668"/>
    </row>
    <row r="73" spans="2:15" ht="14.1" customHeight="1" x14ac:dyDescent="0.2">
      <c r="B73" s="259" t="s">
        <v>430</v>
      </c>
      <c r="C73" s="260"/>
      <c r="D73" s="631"/>
      <c r="E73" s="632"/>
      <c r="F73" s="632"/>
      <c r="G73" s="633"/>
      <c r="I73" s="684" t="s">
        <v>435</v>
      </c>
      <c r="J73" s="685"/>
      <c r="K73" s="686"/>
      <c r="L73" s="666"/>
      <c r="M73" s="667"/>
      <c r="N73" s="667"/>
      <c r="O73" s="668"/>
    </row>
    <row r="74" spans="2:15" ht="14.1" customHeight="1" x14ac:dyDescent="0.2">
      <c r="B74" s="259" t="s">
        <v>431</v>
      </c>
      <c r="C74" s="260"/>
      <c r="D74" s="631"/>
      <c r="E74" s="632"/>
      <c r="F74" s="632"/>
      <c r="G74" s="633"/>
      <c r="I74" s="684" t="s">
        <v>436</v>
      </c>
      <c r="J74" s="685"/>
      <c r="K74" s="686"/>
      <c r="L74" s="687"/>
      <c r="M74" s="632"/>
      <c r="N74" s="632"/>
      <c r="O74" s="633"/>
    </row>
    <row r="75" spans="2:15" ht="4.7" customHeight="1" thickBot="1" x14ac:dyDescent="0.25">
      <c r="B75" s="66"/>
      <c r="C75" s="66"/>
      <c r="D75" s="66"/>
      <c r="E75" s="66"/>
      <c r="F75" s="66"/>
      <c r="G75" s="66"/>
      <c r="H75" s="66"/>
      <c r="I75" s="66"/>
      <c r="J75" s="66"/>
      <c r="K75" s="66"/>
      <c r="L75" s="66"/>
      <c r="M75" s="66"/>
      <c r="N75" s="66"/>
      <c r="O75" s="66"/>
    </row>
    <row r="76" spans="2:15" ht="13.5" thickTop="1" x14ac:dyDescent="0.2">
      <c r="B76" s="605" t="str">
        <f>Guide!$C$29</f>
        <v>For year: 2022</v>
      </c>
      <c r="C76" s="592"/>
      <c r="O76" s="32" t="s">
        <v>94</v>
      </c>
    </row>
  </sheetData>
  <sheetProtection algorithmName="SHA-512" hashValue="04EfT6Fw2ASfNQCIt2FUxlnorbthK3qPr5EZUHpOaOqun5OTwX7IVOuG65VgvgA8EC+89VwSfJ6iaq/6YCoOAg==" saltValue="YqGE86b+HEbufNOZPD9w3g==" spinCount="100000" sheet="1" objects="1" scenarios="1"/>
  <mergeCells count="120">
    <mergeCell ref="D57:G57"/>
    <mergeCell ref="I57:K57"/>
    <mergeCell ref="L57:O57"/>
    <mergeCell ref="D58:G58"/>
    <mergeCell ref="I58:K58"/>
    <mergeCell ref="L58:O58"/>
    <mergeCell ref="D59:G59"/>
    <mergeCell ref="I59:K59"/>
    <mergeCell ref="L59:O59"/>
    <mergeCell ref="I65:K65"/>
    <mergeCell ref="L65:O65"/>
    <mergeCell ref="D62:G62"/>
    <mergeCell ref="D64:G64"/>
    <mergeCell ref="I64:K64"/>
    <mergeCell ref="L64:O64"/>
    <mergeCell ref="D65:G65"/>
    <mergeCell ref="I62:K62"/>
    <mergeCell ref="L62:O62"/>
    <mergeCell ref="D42:G42"/>
    <mergeCell ref="I42:K42"/>
    <mergeCell ref="L42:O42"/>
    <mergeCell ref="D43:G43"/>
    <mergeCell ref="I43:K43"/>
    <mergeCell ref="L43:O43"/>
    <mergeCell ref="D56:G56"/>
    <mergeCell ref="I56:K56"/>
    <mergeCell ref="D48:G48"/>
    <mergeCell ref="I48:K48"/>
    <mergeCell ref="D46:G46"/>
    <mergeCell ref="L48:O48"/>
    <mergeCell ref="D49:G49"/>
    <mergeCell ref="I49:K49"/>
    <mergeCell ref="L49:O49"/>
    <mergeCell ref="D50:G50"/>
    <mergeCell ref="I50:K50"/>
    <mergeCell ref="L50:O50"/>
    <mergeCell ref="D51:G51"/>
    <mergeCell ref="I51:K51"/>
    <mergeCell ref="L51:O51"/>
    <mergeCell ref="D54:G54"/>
    <mergeCell ref="L56:O56"/>
    <mergeCell ref="L32:O32"/>
    <mergeCell ref="D41:G41"/>
    <mergeCell ref="I41:K41"/>
    <mergeCell ref="L41:O41"/>
    <mergeCell ref="D40:G40"/>
    <mergeCell ref="I40:K40"/>
    <mergeCell ref="D38:G38"/>
    <mergeCell ref="L40:O40"/>
    <mergeCell ref="L33:O33"/>
    <mergeCell ref="D34:G34"/>
    <mergeCell ref="I34:K34"/>
    <mergeCell ref="L34:O34"/>
    <mergeCell ref="D33:G33"/>
    <mergeCell ref="I33:K33"/>
    <mergeCell ref="D32:G32"/>
    <mergeCell ref="I32:K32"/>
    <mergeCell ref="D35:G35"/>
    <mergeCell ref="I35:K35"/>
    <mergeCell ref="L35:O35"/>
    <mergeCell ref="D27:G27"/>
    <mergeCell ref="I27:K27"/>
    <mergeCell ref="L27:O27"/>
    <mergeCell ref="D18:G18"/>
    <mergeCell ref="D19:G19"/>
    <mergeCell ref="B26:C26"/>
    <mergeCell ref="D26:G26"/>
    <mergeCell ref="I26:K26"/>
    <mergeCell ref="L26:O26"/>
    <mergeCell ref="L18:O18"/>
    <mergeCell ref="L19:O19"/>
    <mergeCell ref="B24:C24"/>
    <mergeCell ref="D24:G24"/>
    <mergeCell ref="I24:K24"/>
    <mergeCell ref="L24:O24"/>
    <mergeCell ref="D30:G30"/>
    <mergeCell ref="L17:O17"/>
    <mergeCell ref="B25:C25"/>
    <mergeCell ref="D25:G25"/>
    <mergeCell ref="I25:K25"/>
    <mergeCell ref="L25:O25"/>
    <mergeCell ref="D22:G22"/>
    <mergeCell ref="D17:G17"/>
    <mergeCell ref="L5:O5"/>
    <mergeCell ref="L7:O7"/>
    <mergeCell ref="L9:O9"/>
    <mergeCell ref="L11:O11"/>
    <mergeCell ref="D14:G14"/>
    <mergeCell ref="D16:G16"/>
    <mergeCell ref="L16:O16"/>
    <mergeCell ref="I5:J5"/>
    <mergeCell ref="I7:J7"/>
    <mergeCell ref="I9:J9"/>
    <mergeCell ref="I11:J11"/>
    <mergeCell ref="B5:G5"/>
    <mergeCell ref="B7:G7"/>
    <mergeCell ref="B9:G9"/>
    <mergeCell ref="B11:G11"/>
    <mergeCell ref="B27:C27"/>
    <mergeCell ref="D67:G67"/>
    <mergeCell ref="I67:K67"/>
    <mergeCell ref="L67:O67"/>
    <mergeCell ref="D66:G66"/>
    <mergeCell ref="I66:K66"/>
    <mergeCell ref="L66:O66"/>
    <mergeCell ref="I69:L69"/>
    <mergeCell ref="M69:O69"/>
    <mergeCell ref="D69:G69"/>
    <mergeCell ref="D71:G71"/>
    <mergeCell ref="I71:K71"/>
    <mergeCell ref="L71:O71"/>
    <mergeCell ref="D73:G73"/>
    <mergeCell ref="I73:K73"/>
    <mergeCell ref="L73:O73"/>
    <mergeCell ref="D74:G74"/>
    <mergeCell ref="I74:K74"/>
    <mergeCell ref="L74:O74"/>
    <mergeCell ref="D72:G72"/>
    <mergeCell ref="I72:K72"/>
    <mergeCell ref="L72:O72"/>
  </mergeCells>
  <phoneticPr fontId="4" type="noConversion"/>
  <printOptions horizontalCentered="1"/>
  <pageMargins left="0.25" right="0.25" top="0.75" bottom="0.75" header="0.3" footer="0.3"/>
  <pageSetup scale="85" orientation="portrait" r:id="rId1"/>
  <headerFooter alignWithMargins="0">
    <oddHeader>&amp;C&amp;"Arial,Bold"Low-Income Housing Tax Credit / Tax Exempt Bond Application</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S77"/>
  <sheetViews>
    <sheetView zoomScaleNormal="100" workbookViewId="0">
      <selection activeCell="H5" sqref="H5"/>
    </sheetView>
  </sheetViews>
  <sheetFormatPr defaultColWidth="9" defaultRowHeight="12.75" x14ac:dyDescent="0.2"/>
  <cols>
    <col min="1" max="1" width="2" style="32" customWidth="1"/>
    <col min="2" max="4" width="9" style="32"/>
    <col min="5" max="5" width="6.140625" style="32" customWidth="1"/>
    <col min="6" max="6" width="8.140625" style="32" customWidth="1"/>
    <col min="7" max="7" width="6.42578125" style="32" customWidth="1"/>
    <col min="8" max="8" width="5.7109375" style="32" customWidth="1"/>
    <col min="9" max="9" width="7.7109375" style="32" customWidth="1"/>
    <col min="10" max="10" width="5.28515625" style="32" customWidth="1"/>
    <col min="11" max="11" width="6.140625" style="32" customWidth="1"/>
    <col min="12" max="12" width="7.28515625" style="32" customWidth="1"/>
    <col min="13" max="13" width="6.85546875" style="32" customWidth="1"/>
    <col min="14" max="14" width="6.7109375" style="32" customWidth="1"/>
    <col min="15" max="15" width="5.7109375" style="32" customWidth="1"/>
    <col min="16" max="16" width="5.85546875" style="32" customWidth="1"/>
    <col min="17" max="17" width="7.5703125" style="32" customWidth="1"/>
    <col min="18" max="18" width="2" style="32" customWidth="1"/>
    <col min="19" max="16384" width="9" style="32"/>
  </cols>
  <sheetData>
    <row r="1" spans="2:17" x14ac:dyDescent="0.2">
      <c r="B1" s="396">
        <f>'1'!J4</f>
        <v>0</v>
      </c>
      <c r="F1" s="35"/>
      <c r="P1" s="712">
        <f>'1'!Q4</f>
        <v>0</v>
      </c>
      <c r="Q1" s="712"/>
    </row>
    <row r="2" spans="2:17" ht="5.25" customHeight="1" x14ac:dyDescent="0.2"/>
    <row r="3" spans="2:17" ht="15.75" x14ac:dyDescent="0.25">
      <c r="B3" s="49" t="s">
        <v>67</v>
      </c>
      <c r="C3" s="43"/>
      <c r="D3" s="43"/>
      <c r="E3" s="43"/>
      <c r="F3" s="43"/>
      <c r="G3" s="43"/>
      <c r="H3" s="43"/>
      <c r="I3" s="43"/>
      <c r="J3" s="43"/>
      <c r="K3" s="43"/>
      <c r="L3" s="43"/>
      <c r="M3" s="43"/>
      <c r="N3" s="43"/>
      <c r="O3" s="43"/>
      <c r="P3" s="43"/>
      <c r="Q3" s="43"/>
    </row>
    <row r="4" spans="2:17" ht="7.9" customHeight="1" x14ac:dyDescent="0.2"/>
    <row r="5" spans="2:17" x14ac:dyDescent="0.2">
      <c r="B5" s="704" t="s">
        <v>620</v>
      </c>
      <c r="C5" s="704"/>
      <c r="D5" s="704"/>
      <c r="E5" s="704"/>
      <c r="F5" s="704"/>
      <c r="G5" s="397" t="s">
        <v>1162</v>
      </c>
      <c r="H5" s="388"/>
      <c r="I5" s="46"/>
      <c r="J5" s="36"/>
      <c r="L5" s="704" t="s">
        <v>74</v>
      </c>
      <c r="M5" s="704"/>
      <c r="N5" s="704"/>
      <c r="O5" s="705"/>
      <c r="P5" s="713">
        <f>'1'!N44</f>
        <v>0</v>
      </c>
      <c r="Q5" s="714"/>
    </row>
    <row r="6" spans="2:17" ht="4.7" customHeight="1" x14ac:dyDescent="0.2">
      <c r="I6" s="64"/>
      <c r="J6" s="92"/>
    </row>
    <row r="7" spans="2:17" x14ac:dyDescent="0.2">
      <c r="B7" s="627" t="s">
        <v>68</v>
      </c>
      <c r="C7" s="627"/>
      <c r="D7" s="627"/>
      <c r="E7" s="627"/>
      <c r="F7" s="627"/>
      <c r="G7" s="397" t="s">
        <v>1162</v>
      </c>
      <c r="H7" s="588"/>
      <c r="I7" s="46"/>
      <c r="J7" s="36"/>
      <c r="L7" s="704" t="s">
        <v>77</v>
      </c>
      <c r="M7" s="704"/>
      <c r="N7" s="704"/>
      <c r="O7" s="705"/>
      <c r="P7" s="661"/>
      <c r="Q7" s="662"/>
    </row>
    <row r="8" spans="2:17" ht="4.7" customHeight="1" x14ac:dyDescent="0.2">
      <c r="B8" s="64"/>
      <c r="I8" s="64"/>
      <c r="J8" s="92"/>
    </row>
    <row r="9" spans="2:17" x14ac:dyDescent="0.2">
      <c r="B9" s="627" t="s">
        <v>69</v>
      </c>
      <c r="C9" s="627"/>
      <c r="D9" s="627"/>
      <c r="E9" s="627"/>
      <c r="F9" s="627"/>
      <c r="G9" s="397" t="s">
        <v>1162</v>
      </c>
      <c r="H9" s="388"/>
      <c r="I9" s="46"/>
      <c r="J9" s="36"/>
      <c r="L9" s="704" t="s">
        <v>76</v>
      </c>
      <c r="M9" s="704"/>
      <c r="N9" s="704"/>
      <c r="O9" s="705"/>
      <c r="P9" s="661"/>
      <c r="Q9" s="662"/>
    </row>
    <row r="10" spans="2:17" ht="4.7" customHeight="1" x14ac:dyDescent="0.2">
      <c r="B10" s="64"/>
      <c r="I10" s="64"/>
      <c r="J10" s="92"/>
    </row>
    <row r="11" spans="2:17" x14ac:dyDescent="0.2">
      <c r="B11" s="627" t="s">
        <v>621</v>
      </c>
      <c r="C11" s="627"/>
      <c r="D11" s="627"/>
      <c r="E11" s="627"/>
      <c r="F11" s="627"/>
      <c r="G11" s="397" t="s">
        <v>1162</v>
      </c>
      <c r="H11" s="388"/>
      <c r="I11" s="46"/>
      <c r="J11" s="36"/>
      <c r="L11" s="704" t="s">
        <v>75</v>
      </c>
      <c r="M11" s="704"/>
      <c r="N11" s="704"/>
      <c r="O11" s="705"/>
      <c r="P11" s="661"/>
      <c r="Q11" s="662"/>
    </row>
    <row r="12" spans="2:17" ht="5.25" customHeight="1" x14ac:dyDescent="0.2">
      <c r="B12" s="64"/>
      <c r="G12" s="402"/>
      <c r="H12" s="36"/>
      <c r="I12" s="46"/>
      <c r="J12" s="36"/>
      <c r="P12" s="47"/>
      <c r="Q12" s="47"/>
    </row>
    <row r="13" spans="2:17" x14ac:dyDescent="0.2">
      <c r="B13" s="710" t="s">
        <v>718</v>
      </c>
      <c r="C13" s="710"/>
      <c r="D13" s="710"/>
      <c r="E13" s="710"/>
      <c r="F13" s="710"/>
      <c r="G13" s="397" t="s">
        <v>1162</v>
      </c>
      <c r="H13" s="388"/>
      <c r="I13" s="46"/>
      <c r="J13" s="36"/>
      <c r="K13" s="418"/>
    </row>
    <row r="14" spans="2:17" ht="4.7" customHeight="1" x14ac:dyDescent="0.2">
      <c r="B14" s="64"/>
      <c r="I14" s="64"/>
      <c r="J14" s="92"/>
    </row>
    <row r="15" spans="2:17" ht="12.75" customHeight="1" x14ac:dyDescent="0.2">
      <c r="B15" s="627" t="s">
        <v>70</v>
      </c>
      <c r="C15" s="627"/>
      <c r="D15" s="627"/>
      <c r="E15" s="627"/>
      <c r="F15" s="627"/>
      <c r="G15" s="397" t="s">
        <v>1162</v>
      </c>
      <c r="H15" s="388"/>
      <c r="I15" s="46"/>
      <c r="L15" s="627" t="s">
        <v>1408</v>
      </c>
      <c r="M15" s="627"/>
      <c r="N15" s="627"/>
      <c r="O15" s="627"/>
      <c r="P15" s="419" t="s">
        <v>1162</v>
      </c>
      <c r="Q15" s="417"/>
    </row>
    <row r="16" spans="2:17" ht="4.7" customHeight="1" x14ac:dyDescent="0.2">
      <c r="B16" s="64"/>
      <c r="I16" s="64"/>
      <c r="J16" s="450"/>
      <c r="K16" s="450"/>
      <c r="L16" s="450"/>
      <c r="M16" s="450"/>
      <c r="N16" s="450"/>
      <c r="O16" s="450"/>
      <c r="P16" s="450"/>
      <c r="Q16" s="450"/>
    </row>
    <row r="17" spans="2:17" x14ac:dyDescent="0.2">
      <c r="B17" s="627" t="s">
        <v>71</v>
      </c>
      <c r="C17" s="627"/>
      <c r="D17" s="627"/>
      <c r="E17" s="627"/>
      <c r="F17" s="627"/>
      <c r="G17" s="397" t="s">
        <v>1162</v>
      </c>
      <c r="H17" s="388"/>
      <c r="I17" s="46"/>
    </row>
    <row r="18" spans="2:17" ht="4.7" customHeight="1" x14ac:dyDescent="0.2">
      <c r="B18" s="64"/>
      <c r="I18" s="64"/>
      <c r="J18" s="92"/>
      <c r="L18" s="92"/>
      <c r="M18" s="92"/>
      <c r="N18" s="92"/>
      <c r="O18" s="92"/>
      <c r="P18" s="92"/>
      <c r="Q18" s="92"/>
    </row>
    <row r="19" spans="2:17" x14ac:dyDescent="0.2">
      <c r="B19" s="627" t="s">
        <v>72</v>
      </c>
      <c r="C19" s="627"/>
      <c r="D19" s="627"/>
      <c r="E19" s="627"/>
      <c r="F19" s="627"/>
      <c r="G19" s="397" t="s">
        <v>1162</v>
      </c>
      <c r="H19" s="388"/>
      <c r="I19" s="46"/>
      <c r="J19" s="708" t="s">
        <v>1429</v>
      </c>
      <c r="K19" s="708"/>
      <c r="L19" s="708"/>
      <c r="M19" s="708"/>
      <c r="N19" s="708"/>
      <c r="O19" s="708"/>
      <c r="P19" s="708"/>
      <c r="Q19" s="708"/>
    </row>
    <row r="20" spans="2:17" ht="4.7" customHeight="1" x14ac:dyDescent="0.2">
      <c r="B20" s="64"/>
      <c r="I20" s="64"/>
      <c r="J20" s="92"/>
      <c r="L20" s="92"/>
      <c r="M20" s="92"/>
      <c r="N20" s="92"/>
      <c r="O20" s="92"/>
      <c r="P20" s="92"/>
      <c r="Q20" s="92"/>
    </row>
    <row r="21" spans="2:17" x14ac:dyDescent="0.2">
      <c r="B21" s="627" t="s">
        <v>73</v>
      </c>
      <c r="C21" s="627"/>
      <c r="D21" s="627"/>
      <c r="E21" s="627"/>
      <c r="F21" s="627"/>
      <c r="G21" s="397" t="s">
        <v>1162</v>
      </c>
      <c r="H21" s="388"/>
      <c r="I21" s="46"/>
      <c r="J21" s="715" t="s">
        <v>1430</v>
      </c>
      <c r="K21" s="716"/>
      <c r="L21" s="703" t="s">
        <v>1586</v>
      </c>
      <c r="M21" s="703"/>
      <c r="N21" s="717" t="s">
        <v>1428</v>
      </c>
      <c r="O21" s="716"/>
      <c r="P21" s="703" t="s">
        <v>1587</v>
      </c>
      <c r="Q21" s="703"/>
    </row>
    <row r="22" spans="2:17" ht="7.9" customHeight="1" x14ac:dyDescent="0.2">
      <c r="B22" s="64"/>
    </row>
    <row r="23" spans="2:17" x14ac:dyDescent="0.2">
      <c r="B23" s="706" t="s">
        <v>78</v>
      </c>
      <c r="C23" s="707"/>
      <c r="D23" s="669"/>
      <c r="E23" s="670"/>
      <c r="F23" s="670"/>
      <c r="G23" s="670"/>
      <c r="H23" s="670"/>
      <c r="I23" s="670"/>
      <c r="J23" s="670"/>
      <c r="K23" s="670"/>
      <c r="L23" s="670"/>
      <c r="M23" s="670"/>
      <c r="N23" s="670"/>
      <c r="O23" s="670"/>
      <c r="P23" s="670"/>
      <c r="Q23" s="671"/>
    </row>
    <row r="24" spans="2:17" x14ac:dyDescent="0.2">
      <c r="B24" s="64"/>
      <c r="D24" s="675"/>
      <c r="E24" s="676"/>
      <c r="F24" s="676"/>
      <c r="G24" s="676"/>
      <c r="H24" s="676"/>
      <c r="I24" s="676"/>
      <c r="J24" s="676"/>
      <c r="K24" s="676"/>
      <c r="L24" s="676"/>
      <c r="M24" s="676"/>
      <c r="N24" s="676"/>
      <c r="O24" s="676"/>
      <c r="P24" s="676"/>
      <c r="Q24" s="677"/>
    </row>
    <row r="25" spans="2:17" ht="6.6" customHeight="1" x14ac:dyDescent="0.2">
      <c r="B25" s="64"/>
    </row>
    <row r="26" spans="2:17" x14ac:dyDescent="0.2">
      <c r="B26" s="627" t="s">
        <v>79</v>
      </c>
      <c r="C26" s="627"/>
      <c r="D26" s="627"/>
      <c r="E26" s="627"/>
      <c r="F26" s="627"/>
      <c r="G26" s="627"/>
      <c r="H26" s="627"/>
      <c r="I26" s="627"/>
      <c r="J26" s="397" t="s">
        <v>1162</v>
      </c>
      <c r="K26" s="388"/>
      <c r="L26" s="46"/>
      <c r="M26" s="36"/>
      <c r="N26" s="709" t="s">
        <v>568</v>
      </c>
      <c r="O26" s="709"/>
      <c r="P26" s="707"/>
      <c r="Q26" s="9"/>
    </row>
    <row r="27" spans="2:17" ht="4.7" customHeight="1" x14ac:dyDescent="0.2">
      <c r="B27" s="64"/>
      <c r="G27" s="402"/>
      <c r="I27" s="402"/>
      <c r="L27" s="64"/>
      <c r="M27" s="92"/>
    </row>
    <row r="28" spans="2:17" x14ac:dyDescent="0.2">
      <c r="B28" s="627" t="s">
        <v>80</v>
      </c>
      <c r="C28" s="627"/>
      <c r="D28" s="627"/>
      <c r="E28" s="627"/>
      <c r="F28" s="627"/>
      <c r="G28" s="627"/>
      <c r="H28" s="627"/>
      <c r="I28" s="627"/>
      <c r="J28" s="397" t="s">
        <v>1162</v>
      </c>
      <c r="K28" s="388"/>
      <c r="L28" s="46"/>
      <c r="M28" s="36"/>
    </row>
    <row r="29" spans="2:17" ht="6.6" customHeight="1" x14ac:dyDescent="0.2"/>
    <row r="30" spans="2:17" x14ac:dyDescent="0.2">
      <c r="B30" s="718" t="s">
        <v>81</v>
      </c>
      <c r="C30" s="718"/>
      <c r="D30" s="718"/>
      <c r="E30" s="718"/>
      <c r="F30" s="718"/>
      <c r="G30" s="718"/>
      <c r="H30" s="718"/>
      <c r="I30" s="718"/>
      <c r="J30" s="718"/>
      <c r="K30" s="718"/>
      <c r="L30" s="718"/>
      <c r="M30" s="718"/>
      <c r="N30" s="718"/>
      <c r="O30" s="718"/>
      <c r="P30" s="718"/>
      <c r="Q30" s="718"/>
    </row>
    <row r="31" spans="2:17" ht="9.9499999999999993" customHeight="1" x14ac:dyDescent="0.2"/>
    <row r="32" spans="2:17" ht="15.75" x14ac:dyDescent="0.25">
      <c r="B32" s="49" t="s">
        <v>755</v>
      </c>
      <c r="C32" s="160"/>
      <c r="D32" s="160"/>
      <c r="E32" s="160"/>
      <c r="F32" s="160"/>
      <c r="G32" s="160"/>
      <c r="H32" s="160"/>
      <c r="I32" s="160"/>
      <c r="J32" s="160"/>
      <c r="K32" s="160"/>
      <c r="L32" s="160"/>
      <c r="M32" s="160"/>
      <c r="N32" s="160"/>
      <c r="O32" s="160"/>
      <c r="P32" s="160"/>
      <c r="Q32" s="160"/>
    </row>
    <row r="33" spans="2:19" ht="7.9" customHeight="1" x14ac:dyDescent="0.2"/>
    <row r="34" spans="2:19" ht="13.7" customHeight="1" x14ac:dyDescent="0.2">
      <c r="B34" s="50" t="s">
        <v>1164</v>
      </c>
      <c r="C34" s="639"/>
      <c r="D34" s="639"/>
      <c r="F34" s="32" t="s">
        <v>86</v>
      </c>
      <c r="I34" s="658"/>
      <c r="J34" s="659"/>
      <c r="K34" s="660"/>
      <c r="M34" s="711" t="s">
        <v>1607</v>
      </c>
      <c r="N34" s="711"/>
      <c r="O34" s="711"/>
      <c r="P34" s="711"/>
      <c r="Q34" s="711"/>
    </row>
    <row r="35" spans="2:19" ht="4.7" customHeight="1" x14ac:dyDescent="0.2"/>
    <row r="36" spans="2:19" ht="13.7" customHeight="1" x14ac:dyDescent="0.2">
      <c r="B36" s="50" t="s">
        <v>1163</v>
      </c>
      <c r="C36" s="701"/>
      <c r="D36" s="701"/>
      <c r="E36" s="408"/>
      <c r="F36" s="32" t="s">
        <v>84</v>
      </c>
      <c r="I36" s="648"/>
      <c r="J36" s="649"/>
      <c r="K36" s="650"/>
      <c r="M36" s="703"/>
      <c r="N36" s="703"/>
      <c r="O36" s="703"/>
      <c r="P36" s="703"/>
      <c r="Q36" s="703"/>
    </row>
    <row r="37" spans="2:19" ht="4.7" customHeight="1" x14ac:dyDescent="0.2"/>
    <row r="38" spans="2:19" ht="16.5" customHeight="1" x14ac:dyDescent="0.2">
      <c r="B38" s="627" t="s">
        <v>87</v>
      </c>
      <c r="C38" s="627"/>
      <c r="D38" s="627"/>
      <c r="E38" s="627"/>
      <c r="F38" s="627"/>
      <c r="G38" s="719"/>
      <c r="H38" s="631"/>
      <c r="I38" s="632"/>
      <c r="J38" s="632"/>
      <c r="K38" s="632"/>
      <c r="L38" s="632"/>
      <c r="M38" s="632"/>
      <c r="N38" s="632"/>
      <c r="O38" s="632"/>
      <c r="P38" s="632"/>
      <c r="Q38" s="633"/>
    </row>
    <row r="39" spans="2:19" ht="4.7" customHeight="1" x14ac:dyDescent="0.2">
      <c r="B39" s="64"/>
    </row>
    <row r="40" spans="2:19" ht="16.5" customHeight="1" x14ac:dyDescent="0.2">
      <c r="B40" s="182" t="s">
        <v>443</v>
      </c>
      <c r="C40" s="631"/>
      <c r="D40" s="632"/>
      <c r="E40" s="632"/>
      <c r="F40" s="632"/>
      <c r="G40" s="632"/>
      <c r="H40" s="632"/>
      <c r="I40" s="632"/>
      <c r="J40" s="633"/>
      <c r="K40" s="343" t="s">
        <v>35</v>
      </c>
      <c r="L40" s="661"/>
      <c r="M40" s="702"/>
      <c r="N40" s="702"/>
      <c r="O40" s="702"/>
      <c r="P40" s="702"/>
      <c r="Q40" s="662"/>
    </row>
    <row r="41" spans="2:19" ht="16.5" customHeight="1" x14ac:dyDescent="0.2">
      <c r="B41" s="182" t="s">
        <v>430</v>
      </c>
      <c r="C41" s="701"/>
      <c r="D41" s="701"/>
      <c r="E41" s="701"/>
      <c r="F41" s="409"/>
      <c r="G41" s="342" t="s">
        <v>442</v>
      </c>
      <c r="H41" s="661"/>
      <c r="I41" s="702"/>
      <c r="J41" s="662"/>
      <c r="N41" s="161"/>
      <c r="O41" s="161"/>
      <c r="P41" s="161"/>
      <c r="Q41" s="161"/>
    </row>
    <row r="42" spans="2:19" ht="4.7" customHeight="1" x14ac:dyDescent="0.2">
      <c r="B42" s="64"/>
      <c r="S42" s="37"/>
    </row>
    <row r="43" spans="2:19" ht="13.7" customHeight="1" x14ac:dyDescent="0.2">
      <c r="B43" s="64" t="s">
        <v>4</v>
      </c>
      <c r="C43" s="64"/>
      <c r="D43" s="64"/>
      <c r="E43" s="64"/>
      <c r="F43" s="64"/>
      <c r="K43" s="248" t="s">
        <v>1162</v>
      </c>
      <c r="L43" s="388"/>
      <c r="M43" s="46"/>
      <c r="N43" s="36"/>
      <c r="S43" s="162"/>
    </row>
    <row r="44" spans="2:19" ht="4.7" customHeight="1" x14ac:dyDescent="0.2">
      <c r="N44" s="402"/>
      <c r="O44" s="36"/>
      <c r="P44" s="46"/>
      <c r="Q44" s="36"/>
      <c r="S44" s="162"/>
    </row>
    <row r="45" spans="2:19" x14ac:dyDescent="0.2">
      <c r="B45" s="163" t="s">
        <v>444</v>
      </c>
      <c r="C45" s="164"/>
      <c r="D45" s="164"/>
      <c r="E45" s="164"/>
      <c r="F45" s="164"/>
      <c r="G45" s="164"/>
      <c r="H45" s="164"/>
      <c r="I45" s="164"/>
      <c r="J45" s="164"/>
      <c r="K45" s="164"/>
      <c r="L45" s="164"/>
      <c r="M45" s="164"/>
      <c r="N45" s="164"/>
      <c r="O45" s="164"/>
      <c r="P45" s="164"/>
      <c r="Q45" s="164"/>
      <c r="S45" s="162"/>
    </row>
    <row r="46" spans="2:19" ht="4.7" customHeight="1" x14ac:dyDescent="0.2">
      <c r="S46" s="162"/>
    </row>
    <row r="47" spans="2:19" ht="15.75" x14ac:dyDescent="0.25">
      <c r="B47" s="49" t="s">
        <v>756</v>
      </c>
      <c r="C47" s="160"/>
      <c r="D47" s="160"/>
      <c r="E47" s="160"/>
      <c r="F47" s="160"/>
      <c r="G47" s="160"/>
      <c r="H47" s="160"/>
      <c r="I47" s="160"/>
      <c r="J47" s="160"/>
      <c r="K47" s="160"/>
      <c r="L47" s="160"/>
      <c r="M47" s="160"/>
      <c r="N47" s="160"/>
      <c r="O47" s="160"/>
      <c r="P47" s="160"/>
      <c r="Q47" s="160"/>
    </row>
    <row r="48" spans="2:19" ht="7.9" customHeight="1" x14ac:dyDescent="0.2"/>
    <row r="49" spans="2:19" ht="13.7" customHeight="1" x14ac:dyDescent="0.2">
      <c r="B49" s="50" t="s">
        <v>1164</v>
      </c>
      <c r="C49" s="639"/>
      <c r="D49" s="639"/>
      <c r="F49" s="32" t="s">
        <v>86</v>
      </c>
      <c r="I49" s="658"/>
      <c r="J49" s="659"/>
      <c r="K49" s="660"/>
      <c r="M49" s="711" t="s">
        <v>1607</v>
      </c>
      <c r="N49" s="711"/>
      <c r="O49" s="711"/>
      <c r="P49" s="711"/>
      <c r="Q49" s="711"/>
    </row>
    <row r="50" spans="2:19" ht="4.7" customHeight="1" x14ac:dyDescent="0.2"/>
    <row r="51" spans="2:19" ht="13.7" customHeight="1" x14ac:dyDescent="0.2">
      <c r="B51" s="50" t="s">
        <v>1163</v>
      </c>
      <c r="C51" s="701"/>
      <c r="D51" s="701"/>
      <c r="E51" s="408"/>
      <c r="F51" s="32" t="s">
        <v>84</v>
      </c>
      <c r="I51" s="648"/>
      <c r="J51" s="649"/>
      <c r="K51" s="650"/>
      <c r="M51" s="703"/>
      <c r="N51" s="703"/>
      <c r="O51" s="703"/>
      <c r="P51" s="703"/>
      <c r="Q51" s="703"/>
    </row>
    <row r="52" spans="2:19" ht="4.7" customHeight="1" x14ac:dyDescent="0.2"/>
    <row r="53" spans="2:19" ht="16.5" customHeight="1" x14ac:dyDescent="0.2">
      <c r="B53" s="32" t="s">
        <v>87</v>
      </c>
      <c r="H53" s="631"/>
      <c r="I53" s="632"/>
      <c r="J53" s="632"/>
      <c r="K53" s="632"/>
      <c r="L53" s="632"/>
      <c r="M53" s="632"/>
      <c r="N53" s="632"/>
      <c r="O53" s="632"/>
      <c r="P53" s="632"/>
      <c r="Q53" s="633"/>
    </row>
    <row r="54" spans="2:19" ht="4.7" customHeight="1" x14ac:dyDescent="0.2"/>
    <row r="55" spans="2:19" ht="16.5" customHeight="1" x14ac:dyDescent="0.2">
      <c r="B55" s="79" t="s">
        <v>443</v>
      </c>
      <c r="C55" s="631"/>
      <c r="D55" s="632"/>
      <c r="E55" s="632"/>
      <c r="F55" s="632"/>
      <c r="G55" s="632"/>
      <c r="H55" s="632"/>
      <c r="I55" s="632"/>
      <c r="J55" s="633"/>
      <c r="K55" s="252" t="s">
        <v>35</v>
      </c>
      <c r="L55" s="661"/>
      <c r="M55" s="702"/>
      <c r="N55" s="702"/>
      <c r="O55" s="702"/>
      <c r="P55" s="702"/>
      <c r="Q55" s="662"/>
    </row>
    <row r="56" spans="2:19" ht="16.5" customHeight="1" x14ac:dyDescent="0.2">
      <c r="B56" s="79" t="s">
        <v>430</v>
      </c>
      <c r="C56" s="701"/>
      <c r="D56" s="701"/>
      <c r="E56" s="701"/>
      <c r="F56" s="409"/>
      <c r="G56" s="254" t="s">
        <v>442</v>
      </c>
      <c r="H56" s="661"/>
      <c r="I56" s="702"/>
      <c r="J56" s="662"/>
      <c r="N56" s="161"/>
      <c r="O56" s="161"/>
      <c r="P56" s="161"/>
      <c r="Q56" s="161"/>
    </row>
    <row r="57" spans="2:19" ht="4.7" customHeight="1" x14ac:dyDescent="0.2">
      <c r="S57" s="37"/>
    </row>
    <row r="58" spans="2:19" ht="13.7" customHeight="1" x14ac:dyDescent="0.2">
      <c r="B58" s="32" t="s">
        <v>4</v>
      </c>
      <c r="K58" s="397" t="s">
        <v>1162</v>
      </c>
      <c r="L58" s="388"/>
      <c r="M58" s="402"/>
      <c r="N58" s="36"/>
      <c r="S58" s="162"/>
    </row>
    <row r="59" spans="2:19" ht="4.7" customHeight="1" x14ac:dyDescent="0.2">
      <c r="N59" s="402"/>
      <c r="O59" s="36"/>
      <c r="P59" s="46"/>
      <c r="Q59" s="36"/>
      <c r="S59" s="162"/>
    </row>
    <row r="60" spans="2:19" x14ac:dyDescent="0.2">
      <c r="B60" s="163" t="s">
        <v>444</v>
      </c>
      <c r="C60" s="164"/>
      <c r="D60" s="164"/>
      <c r="E60" s="164"/>
      <c r="F60" s="164"/>
      <c r="G60" s="164"/>
      <c r="H60" s="164"/>
      <c r="I60" s="164"/>
      <c r="J60" s="164"/>
      <c r="K60" s="164"/>
      <c r="L60" s="164"/>
      <c r="M60" s="164"/>
      <c r="N60" s="164"/>
      <c r="O60" s="164"/>
      <c r="P60" s="164"/>
      <c r="Q60" s="164"/>
      <c r="S60" s="162"/>
    </row>
    <row r="61" spans="2:19" ht="4.7" customHeight="1" x14ac:dyDescent="0.2">
      <c r="S61" s="162"/>
    </row>
    <row r="62" spans="2:19" ht="15.75" x14ac:dyDescent="0.25">
      <c r="B62" s="49" t="s">
        <v>1431</v>
      </c>
      <c r="C62" s="160"/>
      <c r="D62" s="160"/>
      <c r="E62" s="160"/>
      <c r="F62" s="160"/>
      <c r="G62" s="160"/>
      <c r="H62" s="160"/>
      <c r="I62" s="160"/>
      <c r="J62" s="160"/>
      <c r="K62" s="160"/>
      <c r="L62" s="160"/>
      <c r="M62" s="160"/>
      <c r="N62" s="160"/>
      <c r="O62" s="160"/>
      <c r="P62" s="160"/>
      <c r="Q62" s="160"/>
    </row>
    <row r="63" spans="2:19" ht="7.9" customHeight="1" x14ac:dyDescent="0.2"/>
    <row r="64" spans="2:19" ht="13.7" customHeight="1" x14ac:dyDescent="0.2">
      <c r="B64" s="50" t="s">
        <v>1164</v>
      </c>
      <c r="C64" s="639"/>
      <c r="D64" s="639"/>
      <c r="F64" s="32" t="s">
        <v>86</v>
      </c>
      <c r="I64" s="658"/>
      <c r="J64" s="659"/>
      <c r="K64" s="660"/>
      <c r="M64" s="711" t="s">
        <v>1607</v>
      </c>
      <c r="N64" s="711"/>
      <c r="O64" s="711"/>
      <c r="P64" s="711"/>
      <c r="Q64" s="711"/>
    </row>
    <row r="65" spans="2:19" ht="4.7" customHeight="1" x14ac:dyDescent="0.2"/>
    <row r="66" spans="2:19" ht="13.7" customHeight="1" x14ac:dyDescent="0.2">
      <c r="B66" s="50" t="s">
        <v>1163</v>
      </c>
      <c r="C66" s="701"/>
      <c r="D66" s="701"/>
      <c r="E66" s="408"/>
      <c r="F66" s="32" t="s">
        <v>84</v>
      </c>
      <c r="I66" s="648"/>
      <c r="J66" s="649"/>
      <c r="K66" s="650"/>
      <c r="M66" s="703"/>
      <c r="N66" s="703"/>
      <c r="O66" s="703"/>
      <c r="P66" s="703"/>
      <c r="Q66" s="703"/>
    </row>
    <row r="67" spans="2:19" ht="4.7" customHeight="1" x14ac:dyDescent="0.2"/>
    <row r="68" spans="2:19" ht="16.5" customHeight="1" x14ac:dyDescent="0.2">
      <c r="B68" s="32" t="s">
        <v>87</v>
      </c>
      <c r="H68" s="631"/>
      <c r="I68" s="632"/>
      <c r="J68" s="632"/>
      <c r="K68" s="632"/>
      <c r="L68" s="632"/>
      <c r="M68" s="632"/>
      <c r="N68" s="632"/>
      <c r="O68" s="632"/>
      <c r="P68" s="632"/>
      <c r="Q68" s="633"/>
    </row>
    <row r="69" spans="2:19" ht="4.7" customHeight="1" x14ac:dyDescent="0.2"/>
    <row r="70" spans="2:19" ht="16.5" customHeight="1" x14ac:dyDescent="0.2">
      <c r="B70" s="79" t="s">
        <v>443</v>
      </c>
      <c r="C70" s="631"/>
      <c r="D70" s="632"/>
      <c r="E70" s="632"/>
      <c r="F70" s="632"/>
      <c r="G70" s="632"/>
      <c r="H70" s="632"/>
      <c r="I70" s="632"/>
      <c r="J70" s="633"/>
      <c r="K70" s="252" t="s">
        <v>35</v>
      </c>
      <c r="L70" s="661"/>
      <c r="M70" s="702"/>
      <c r="N70" s="702"/>
      <c r="O70" s="702"/>
      <c r="P70" s="702"/>
      <c r="Q70" s="662"/>
    </row>
    <row r="71" spans="2:19" ht="16.5" customHeight="1" x14ac:dyDescent="0.2">
      <c r="B71" s="79" t="s">
        <v>430</v>
      </c>
      <c r="C71" s="701"/>
      <c r="D71" s="701"/>
      <c r="E71" s="701"/>
      <c r="F71" s="409"/>
      <c r="G71" s="254" t="s">
        <v>442</v>
      </c>
      <c r="H71" s="661"/>
      <c r="I71" s="702"/>
      <c r="J71" s="662"/>
      <c r="N71" s="161"/>
      <c r="O71" s="161"/>
      <c r="P71" s="161"/>
      <c r="Q71" s="161"/>
    </row>
    <row r="72" spans="2:19" ht="4.7" customHeight="1" x14ac:dyDescent="0.2">
      <c r="S72" s="37"/>
    </row>
    <row r="73" spans="2:19" ht="13.7" customHeight="1" x14ac:dyDescent="0.2">
      <c r="B73" s="32" t="s">
        <v>4</v>
      </c>
      <c r="K73" s="447" t="s">
        <v>1162</v>
      </c>
      <c r="L73" s="444"/>
      <c r="M73" s="448"/>
      <c r="N73" s="36"/>
      <c r="S73" s="162"/>
    </row>
    <row r="74" spans="2:19" ht="4.7" customHeight="1" x14ac:dyDescent="0.2">
      <c r="N74" s="448"/>
      <c r="O74" s="36"/>
      <c r="P74" s="46"/>
      <c r="Q74" s="36"/>
      <c r="S74" s="162"/>
    </row>
    <row r="75" spans="2:19" x14ac:dyDescent="0.2">
      <c r="B75" s="163" t="s">
        <v>444</v>
      </c>
      <c r="C75" s="164"/>
      <c r="D75" s="164"/>
      <c r="E75" s="164"/>
      <c r="F75" s="164"/>
      <c r="G75" s="164"/>
      <c r="H75" s="164"/>
      <c r="I75" s="164"/>
      <c r="J75" s="164"/>
      <c r="K75" s="164"/>
      <c r="L75" s="164"/>
      <c r="M75" s="164"/>
      <c r="N75" s="164"/>
      <c r="O75" s="164"/>
      <c r="P75" s="164"/>
      <c r="Q75" s="164"/>
      <c r="S75" s="162"/>
    </row>
    <row r="76" spans="2:19" ht="4.7" customHeight="1" thickBot="1" x14ac:dyDescent="0.25">
      <c r="B76" s="66"/>
      <c r="C76" s="66"/>
      <c r="D76" s="66"/>
      <c r="E76" s="66"/>
      <c r="F76" s="66"/>
      <c r="G76" s="66"/>
      <c r="H76" s="66"/>
      <c r="I76" s="66"/>
      <c r="J76" s="66"/>
      <c r="K76" s="66"/>
      <c r="L76" s="66"/>
      <c r="M76" s="66"/>
      <c r="N76" s="66"/>
      <c r="O76" s="66"/>
      <c r="P76" s="66"/>
      <c r="Q76" s="66"/>
    </row>
    <row r="77" spans="2:19" ht="13.5" thickTop="1" x14ac:dyDescent="0.2">
      <c r="B77" s="605" t="str">
        <f>Guide!$C$29</f>
        <v>For year: 2022</v>
      </c>
      <c r="C77" s="592"/>
      <c r="P77" s="32" t="s">
        <v>93</v>
      </c>
    </row>
  </sheetData>
  <sheetProtection algorithmName="SHA-512" hashValue="bca/v3POYT6SYKroYCp7gG2EqtnXATLlPAyOGvZH7L8NeONTv4Co07JvJYcETu/Gh1ecS/I172IhPLq5GaES/A==" saltValue="xLJ+pgJrrgEDwa3ObxnMtg==" spinCount="100000" sheet="1" objects="1" scenarios="1"/>
  <mergeCells count="64">
    <mergeCell ref="I64:K64"/>
    <mergeCell ref="M64:Q64"/>
    <mergeCell ref="I66:K66"/>
    <mergeCell ref="M66:Q66"/>
    <mergeCell ref="M51:Q51"/>
    <mergeCell ref="I49:K49"/>
    <mergeCell ref="I51:K51"/>
    <mergeCell ref="I36:K36"/>
    <mergeCell ref="I34:K34"/>
    <mergeCell ref="C71:E71"/>
    <mergeCell ref="H71:J71"/>
    <mergeCell ref="H68:Q68"/>
    <mergeCell ref="C70:J70"/>
    <mergeCell ref="L70:Q70"/>
    <mergeCell ref="L40:Q40"/>
    <mergeCell ref="C41:E41"/>
    <mergeCell ref="B38:G38"/>
    <mergeCell ref="C51:D51"/>
    <mergeCell ref="H38:Q38"/>
    <mergeCell ref="C64:D64"/>
    <mergeCell ref="C66:D66"/>
    <mergeCell ref="J21:K21"/>
    <mergeCell ref="N21:O21"/>
    <mergeCell ref="B30:Q30"/>
    <mergeCell ref="D23:Q24"/>
    <mergeCell ref="M34:Q34"/>
    <mergeCell ref="M49:Q49"/>
    <mergeCell ref="P1:Q1"/>
    <mergeCell ref="P5:Q5"/>
    <mergeCell ref="P7:Q7"/>
    <mergeCell ref="P9:Q9"/>
    <mergeCell ref="P11:Q11"/>
    <mergeCell ref="B5:F5"/>
    <mergeCell ref="B7:F7"/>
    <mergeCell ref="H53:Q53"/>
    <mergeCell ref="C55:J55"/>
    <mergeCell ref="L5:O5"/>
    <mergeCell ref="L7:O7"/>
    <mergeCell ref="C40:J40"/>
    <mergeCell ref="C34:D34"/>
    <mergeCell ref="C36:D36"/>
    <mergeCell ref="N26:P26"/>
    <mergeCell ref="C49:D49"/>
    <mergeCell ref="B28:I28"/>
    <mergeCell ref="B15:F15"/>
    <mergeCell ref="B13:F13"/>
    <mergeCell ref="B26:I26"/>
    <mergeCell ref="M36:Q36"/>
    <mergeCell ref="C56:E56"/>
    <mergeCell ref="H56:J56"/>
    <mergeCell ref="L55:Q55"/>
    <mergeCell ref="B11:F11"/>
    <mergeCell ref="B9:F9"/>
    <mergeCell ref="L21:M21"/>
    <mergeCell ref="L11:O11"/>
    <mergeCell ref="L9:O9"/>
    <mergeCell ref="L15:O15"/>
    <mergeCell ref="B23:C23"/>
    <mergeCell ref="B21:F21"/>
    <mergeCell ref="B19:F19"/>
    <mergeCell ref="B17:F17"/>
    <mergeCell ref="H41:J41"/>
    <mergeCell ref="J19:Q19"/>
    <mergeCell ref="P21:Q21"/>
  </mergeCells>
  <phoneticPr fontId="4" type="noConversion"/>
  <printOptions horizontalCentered="1"/>
  <pageMargins left="0.25" right="0.25" top="0.5" bottom="0.5" header="0.3" footer="0.3"/>
  <pageSetup scale="89" orientation="portrait" r:id="rId1"/>
  <headerFooter alignWithMargins="0">
    <oddHeader>&amp;C&amp;"Arial,Bold"Low-Income Housing Tax Credit / Tax Exempt Bond Application</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Tables!$D$2:$D$3</xm:f>
          </x14:formula1>
          <xm:sqref>H5 H7 H9 H13 H11 H17 H21 H19 H15 K26 K28 L43 L58 Q15 L73</xm:sqref>
        </x14:dataValidation>
        <x14:dataValidation type="list" allowBlank="1" showInputMessage="1" showErrorMessage="1" xr:uid="{4B903529-4E38-4971-A49B-C58DB0E75D5D}">
          <x14:formula1>
            <xm:f>Tables!$G$3:$G$7</xm:f>
          </x14:formula1>
          <xm:sqref>C34:D34 C49:D49 C64:D64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P83"/>
  <sheetViews>
    <sheetView zoomScaleNormal="100" workbookViewId="0">
      <selection activeCell="N6" sqref="N6"/>
    </sheetView>
  </sheetViews>
  <sheetFormatPr defaultColWidth="9.140625" defaultRowHeight="12.75" x14ac:dyDescent="0.2"/>
  <cols>
    <col min="1" max="1" width="3" style="32" bestFit="1" customWidth="1"/>
    <col min="2" max="2" width="7.7109375" style="32" customWidth="1"/>
    <col min="3" max="3" width="10" style="32" customWidth="1"/>
    <col min="4" max="4" width="5.7109375" style="32" customWidth="1"/>
    <col min="5" max="5" width="9.140625" style="32"/>
    <col min="6" max="6" width="7.7109375" style="32" customWidth="1"/>
    <col min="7" max="7" width="9.140625" style="32"/>
    <col min="8" max="8" width="8.28515625" style="32" customWidth="1"/>
    <col min="9" max="9" width="9.140625" style="32"/>
    <col min="10" max="10" width="8.5703125" style="32" customWidth="1"/>
    <col min="11" max="11" width="9.5703125" style="32" customWidth="1"/>
    <col min="12" max="12" width="9.140625" style="32"/>
    <col min="13" max="13" width="5.7109375" style="32" customWidth="1"/>
    <col min="14" max="14" width="6.7109375" style="32" customWidth="1"/>
    <col min="15" max="15" width="6" style="32" customWidth="1"/>
    <col min="16" max="16" width="5.5703125" style="32" customWidth="1"/>
    <col min="17" max="17" width="2" style="32" customWidth="1"/>
    <col min="18" max="16384" width="9.140625" style="32"/>
  </cols>
  <sheetData>
    <row r="1" spans="2:16" x14ac:dyDescent="0.2">
      <c r="B1" s="396">
        <f>'1'!J4</f>
        <v>0</v>
      </c>
      <c r="G1" s="35"/>
      <c r="O1" s="712">
        <f>'1'!Q4</f>
        <v>0</v>
      </c>
      <c r="P1" s="712"/>
    </row>
    <row r="3" spans="2:16" ht="15.75" x14ac:dyDescent="0.25">
      <c r="B3" s="49" t="s">
        <v>120</v>
      </c>
      <c r="C3" s="43"/>
      <c r="D3" s="43"/>
      <c r="E3" s="43"/>
      <c r="F3" s="43"/>
      <c r="G3" s="43"/>
      <c r="H3" s="43"/>
      <c r="I3" s="43"/>
      <c r="J3" s="43"/>
      <c r="K3" s="43"/>
      <c r="L3" s="43"/>
      <c r="M3" s="43"/>
      <c r="N3" s="43"/>
      <c r="O3" s="43"/>
      <c r="P3" s="43"/>
    </row>
    <row r="4" spans="2:16" ht="7.15" customHeight="1" x14ac:dyDescent="0.2"/>
    <row r="5" spans="2:16" ht="4.7" customHeight="1" x14ac:dyDescent="0.2"/>
    <row r="6" spans="2:16" x14ac:dyDescent="0.2">
      <c r="B6" s="64" t="s">
        <v>98</v>
      </c>
      <c r="C6" s="64"/>
      <c r="D6" s="64"/>
      <c r="E6" s="64"/>
      <c r="F6" s="64"/>
      <c r="G6" s="64"/>
      <c r="H6" s="64"/>
      <c r="I6" s="64"/>
      <c r="J6" s="64"/>
      <c r="M6" s="179" t="s">
        <v>1162</v>
      </c>
      <c r="N6" s="388"/>
      <c r="O6" s="46"/>
      <c r="P6" s="36"/>
    </row>
    <row r="7" spans="2:16" ht="4.7" customHeight="1" x14ac:dyDescent="0.2">
      <c r="B7" s="64"/>
      <c r="C7" s="64"/>
      <c r="D7" s="64"/>
      <c r="E7" s="64"/>
      <c r="F7" s="64"/>
      <c r="G7" s="64"/>
      <c r="H7" s="64"/>
      <c r="I7" s="64"/>
      <c r="J7" s="64"/>
      <c r="M7" s="179"/>
      <c r="O7" s="64"/>
      <c r="P7" s="92"/>
    </row>
    <row r="8" spans="2:16" x14ac:dyDescent="0.2">
      <c r="B8" s="64" t="s">
        <v>99</v>
      </c>
      <c r="C8" s="64"/>
      <c r="D8" s="64"/>
      <c r="E8" s="64"/>
      <c r="F8" s="64"/>
      <c r="G8" s="64"/>
      <c r="H8" s="64"/>
      <c r="I8" s="64"/>
      <c r="J8" s="64"/>
      <c r="L8" s="92"/>
      <c r="M8" s="179" t="s">
        <v>1162</v>
      </c>
      <c r="N8" s="388"/>
      <c r="O8" s="46"/>
      <c r="P8" s="36"/>
    </row>
    <row r="9" spans="2:16" ht="4.7" customHeight="1" x14ac:dyDescent="0.2">
      <c r="B9" s="64"/>
      <c r="C9" s="64"/>
      <c r="D9" s="64"/>
      <c r="E9" s="64"/>
      <c r="F9" s="64"/>
      <c r="G9" s="64"/>
      <c r="H9" s="64"/>
      <c r="I9" s="64"/>
      <c r="J9" s="64"/>
      <c r="M9" s="179"/>
      <c r="O9" s="64"/>
      <c r="P9" s="92"/>
    </row>
    <row r="10" spans="2:16" x14ac:dyDescent="0.2">
      <c r="B10" s="64" t="s">
        <v>100</v>
      </c>
      <c r="C10" s="64"/>
      <c r="D10" s="64"/>
      <c r="E10" s="64"/>
      <c r="F10" s="64"/>
      <c r="G10" s="64"/>
      <c r="H10" s="64"/>
      <c r="I10" s="64"/>
      <c r="J10" s="64"/>
      <c r="L10" s="92"/>
      <c r="M10" s="179" t="s">
        <v>1162</v>
      </c>
      <c r="N10" s="388"/>
      <c r="O10" s="46"/>
      <c r="P10" s="36"/>
    </row>
    <row r="11" spans="2:16" ht="4.7" customHeight="1" x14ac:dyDescent="0.2">
      <c r="B11" s="64"/>
      <c r="C11" s="64"/>
      <c r="D11" s="64"/>
      <c r="E11" s="64"/>
      <c r="F11" s="64"/>
      <c r="G11" s="64"/>
      <c r="H11" s="64"/>
      <c r="I11" s="64"/>
      <c r="J11" s="64"/>
      <c r="O11" s="64"/>
      <c r="P11" s="92"/>
    </row>
    <row r="12" spans="2:16" x14ac:dyDescent="0.2">
      <c r="B12" s="64"/>
      <c r="C12" s="64" t="s">
        <v>375</v>
      </c>
      <c r="D12" s="64"/>
      <c r="E12" s="64"/>
      <c r="F12" s="64"/>
      <c r="G12" s="64"/>
      <c r="H12" s="64"/>
      <c r="I12" s="64"/>
      <c r="J12" s="64"/>
      <c r="L12" s="701"/>
      <c r="M12" s="701"/>
      <c r="N12" s="701"/>
      <c r="O12" s="701"/>
      <c r="P12" s="701"/>
    </row>
    <row r="13" spans="2:16" x14ac:dyDescent="0.2">
      <c r="B13" s="64"/>
      <c r="C13" s="64"/>
      <c r="D13" s="64"/>
      <c r="E13" s="64"/>
      <c r="F13" s="64"/>
      <c r="G13" s="64"/>
      <c r="H13" s="64"/>
      <c r="I13" s="64"/>
      <c r="J13" s="64"/>
      <c r="O13" s="64"/>
      <c r="P13" s="92"/>
    </row>
    <row r="14" spans="2:16" x14ac:dyDescent="0.2">
      <c r="B14" s="64" t="s">
        <v>461</v>
      </c>
      <c r="C14" s="64"/>
      <c r="D14" s="64"/>
      <c r="E14" s="64"/>
      <c r="F14" s="64"/>
      <c r="G14" s="64"/>
      <c r="H14" s="64"/>
      <c r="I14" s="64"/>
      <c r="J14" s="64"/>
      <c r="O14" s="64"/>
      <c r="P14" s="92"/>
    </row>
    <row r="15" spans="2:16" x14ac:dyDescent="0.2">
      <c r="B15" s="64" t="s">
        <v>445</v>
      </c>
      <c r="C15" s="64"/>
      <c r="D15" s="64"/>
      <c r="E15" s="64"/>
      <c r="F15" s="64"/>
      <c r="G15" s="64"/>
      <c r="H15" s="64"/>
      <c r="I15" s="64"/>
      <c r="J15" s="64"/>
      <c r="K15" s="402"/>
      <c r="L15" s="729" t="s">
        <v>1432</v>
      </c>
      <c r="M15" s="730"/>
      <c r="N15" s="388"/>
      <c r="O15" s="46"/>
      <c r="P15" s="36"/>
    </row>
    <row r="16" spans="2:16" x14ac:dyDescent="0.2">
      <c r="B16" s="64"/>
      <c r="C16" s="64"/>
      <c r="D16" s="64"/>
      <c r="E16" s="64"/>
      <c r="F16" s="64"/>
      <c r="G16" s="64"/>
      <c r="H16" s="64"/>
      <c r="I16" s="64"/>
      <c r="J16" s="64"/>
      <c r="K16" s="402"/>
      <c r="L16" s="47"/>
      <c r="M16" s="46"/>
      <c r="N16" s="47"/>
      <c r="O16" s="46"/>
      <c r="P16" s="47"/>
    </row>
    <row r="17" spans="2:16" x14ac:dyDescent="0.2">
      <c r="B17" s="64"/>
      <c r="C17" s="64"/>
      <c r="D17" s="64"/>
      <c r="E17" s="64"/>
      <c r="F17" s="64"/>
      <c r="G17" s="64" t="s">
        <v>121</v>
      </c>
      <c r="H17" s="64"/>
      <c r="I17" s="64"/>
      <c r="J17" s="64"/>
      <c r="K17" s="402"/>
      <c r="L17" s="47"/>
      <c r="M17" s="179" t="s">
        <v>1162</v>
      </c>
      <c r="N17" s="388"/>
      <c r="O17" s="46"/>
      <c r="P17" s="36"/>
    </row>
    <row r="18" spans="2:16" x14ac:dyDescent="0.2">
      <c r="B18" s="64"/>
      <c r="C18" s="64"/>
      <c r="D18" s="64"/>
      <c r="E18" s="64"/>
      <c r="F18" s="64"/>
      <c r="G18" s="64"/>
      <c r="H18" s="64"/>
      <c r="I18" s="64"/>
      <c r="J18" s="64"/>
      <c r="K18" s="402"/>
      <c r="L18" s="47"/>
      <c r="M18" s="46"/>
      <c r="N18" s="47"/>
      <c r="O18" s="46"/>
      <c r="P18" s="47"/>
    </row>
    <row r="19" spans="2:16" x14ac:dyDescent="0.2">
      <c r="B19" s="169" t="s">
        <v>122</v>
      </c>
      <c r="C19" s="64"/>
      <c r="D19" s="64"/>
      <c r="E19" s="64"/>
      <c r="F19" s="64"/>
      <c r="G19" s="332" t="s">
        <v>655</v>
      </c>
      <c r="H19" s="64"/>
      <c r="I19" s="64"/>
      <c r="J19" s="64"/>
      <c r="K19" s="402"/>
      <c r="L19" s="36"/>
      <c r="M19" s="46"/>
      <c r="N19" s="728"/>
      <c r="O19" s="728"/>
      <c r="P19" s="47"/>
    </row>
    <row r="20" spans="2:16" ht="4.7" customHeight="1" x14ac:dyDescent="0.2">
      <c r="B20" s="169"/>
      <c r="C20" s="64"/>
      <c r="D20" s="64"/>
      <c r="E20" s="64"/>
      <c r="F20" s="64"/>
      <c r="G20" s="64"/>
      <c r="H20" s="64"/>
      <c r="I20" s="64"/>
      <c r="J20" s="64"/>
      <c r="K20" s="402"/>
      <c r="L20" s="47"/>
      <c r="M20" s="46"/>
      <c r="N20" s="47"/>
      <c r="O20" s="46"/>
      <c r="P20" s="47"/>
    </row>
    <row r="21" spans="2:16" x14ac:dyDescent="0.2">
      <c r="B21" s="64"/>
      <c r="C21" s="64"/>
      <c r="D21" s="64"/>
      <c r="E21" s="64"/>
      <c r="F21" s="169" t="s">
        <v>123</v>
      </c>
      <c r="G21" s="332" t="s">
        <v>608</v>
      </c>
      <c r="H21" s="64"/>
      <c r="I21" s="64"/>
      <c r="J21" s="64"/>
      <c r="K21" s="402"/>
      <c r="L21" s="36"/>
      <c r="M21" s="46"/>
      <c r="N21" s="728"/>
      <c r="O21" s="728"/>
      <c r="P21" s="47"/>
    </row>
    <row r="22" spans="2:16" ht="6.6" customHeight="1" thickBot="1" x14ac:dyDescent="0.25">
      <c r="B22" s="66"/>
      <c r="C22" s="66"/>
      <c r="D22" s="66"/>
      <c r="E22" s="66"/>
      <c r="F22" s="66"/>
      <c r="G22" s="66"/>
      <c r="H22" s="66"/>
      <c r="I22" s="66"/>
      <c r="J22" s="66"/>
      <c r="K22" s="66"/>
      <c r="L22" s="66"/>
      <c r="M22" s="66"/>
      <c r="N22" s="66"/>
      <c r="O22" s="66"/>
      <c r="P22" s="66"/>
    </row>
    <row r="23" spans="2:16" ht="6.6" customHeight="1" thickTop="1" x14ac:dyDescent="0.2">
      <c r="B23" s="86"/>
      <c r="C23" s="86"/>
      <c r="D23" s="86"/>
      <c r="E23" s="86"/>
      <c r="F23" s="86"/>
      <c r="G23" s="86"/>
      <c r="H23" s="86"/>
      <c r="I23" s="86"/>
      <c r="J23" s="86"/>
      <c r="K23" s="86"/>
      <c r="L23" s="86"/>
      <c r="M23" s="86"/>
      <c r="N23" s="86"/>
      <c r="O23" s="86"/>
      <c r="P23" s="86"/>
    </row>
    <row r="24" spans="2:16" x14ac:dyDescent="0.2">
      <c r="B24" s="97" t="s">
        <v>832</v>
      </c>
      <c r="C24" s="86"/>
      <c r="D24" s="86"/>
      <c r="E24" s="86"/>
      <c r="F24" s="86"/>
      <c r="G24" s="86"/>
      <c r="H24" s="86"/>
      <c r="I24" s="86"/>
      <c r="J24" s="86"/>
      <c r="K24" s="86"/>
      <c r="L24" s="86"/>
      <c r="M24" s="179" t="s">
        <v>1162</v>
      </c>
      <c r="N24" s="388"/>
      <c r="O24" s="46"/>
      <c r="P24" s="36"/>
    </row>
    <row r="25" spans="2:16" ht="5.25" customHeight="1" x14ac:dyDescent="0.2">
      <c r="B25" s="97"/>
      <c r="C25" s="86"/>
      <c r="D25" s="86"/>
      <c r="E25" s="86"/>
      <c r="F25" s="86"/>
      <c r="G25" s="86"/>
      <c r="H25" s="86"/>
      <c r="I25" s="86"/>
      <c r="J25" s="86"/>
      <c r="K25" s="86"/>
      <c r="L25" s="86"/>
      <c r="M25" s="402"/>
      <c r="N25" s="36"/>
      <c r="O25" s="46"/>
      <c r="P25" s="36"/>
    </row>
    <row r="26" spans="2:16" x14ac:dyDescent="0.2">
      <c r="B26" s="97" t="s">
        <v>836</v>
      </c>
      <c r="C26" s="86"/>
      <c r="D26" s="86"/>
      <c r="E26" s="86"/>
      <c r="F26" s="86"/>
      <c r="G26" s="86"/>
      <c r="H26" s="86"/>
      <c r="I26" s="86"/>
      <c r="J26" s="86"/>
      <c r="K26" s="86"/>
      <c r="L26" s="86"/>
      <c r="M26" s="402"/>
      <c r="N26" s="36"/>
      <c r="O26" s="46"/>
      <c r="P26" s="36"/>
    </row>
    <row r="27" spans="2:16" ht="7.15" customHeight="1" x14ac:dyDescent="0.2">
      <c r="B27" s="86"/>
      <c r="C27" s="86"/>
      <c r="D27" s="86"/>
      <c r="E27" s="86"/>
      <c r="F27" s="86"/>
      <c r="G27" s="86"/>
      <c r="H27" s="86"/>
      <c r="I27" s="86"/>
      <c r="J27" s="86"/>
      <c r="K27" s="86"/>
      <c r="L27" s="86"/>
      <c r="M27" s="86"/>
      <c r="N27" s="92"/>
      <c r="O27" s="92"/>
      <c r="P27" s="92"/>
    </row>
    <row r="28" spans="2:16" x14ac:dyDescent="0.2">
      <c r="B28" s="388"/>
      <c r="C28" s="97" t="s">
        <v>833</v>
      </c>
      <c r="D28" s="86"/>
      <c r="E28" s="86"/>
      <c r="F28" s="86"/>
      <c r="G28" s="86"/>
      <c r="H28" s="388"/>
      <c r="I28" s="97" t="s">
        <v>834</v>
      </c>
      <c r="J28" s="92"/>
      <c r="K28" s="86"/>
      <c r="L28" s="86"/>
      <c r="M28" s="86"/>
      <c r="N28" s="86"/>
      <c r="O28" s="86"/>
      <c r="P28" s="86"/>
    </row>
    <row r="29" spans="2:16" s="64" customFormat="1" ht="5.85" customHeight="1" x14ac:dyDescent="0.2">
      <c r="B29" s="36"/>
      <c r="C29" s="97"/>
      <c r="D29" s="92"/>
      <c r="E29" s="92"/>
      <c r="F29" s="92"/>
      <c r="G29" s="92"/>
      <c r="H29" s="36"/>
      <c r="I29" s="97"/>
      <c r="J29" s="92"/>
      <c r="K29" s="92"/>
      <c r="L29" s="92"/>
      <c r="M29" s="92"/>
      <c r="N29" s="92"/>
      <c r="O29" s="92"/>
      <c r="P29" s="92"/>
    </row>
    <row r="30" spans="2:16" x14ac:dyDescent="0.2">
      <c r="B30" s="388"/>
      <c r="C30" s="97" t="s">
        <v>835</v>
      </c>
      <c r="D30" s="86"/>
      <c r="E30" s="86"/>
      <c r="F30" s="86"/>
      <c r="G30" s="86"/>
      <c r="H30" s="36"/>
      <c r="I30" s="165"/>
      <c r="J30" s="86"/>
      <c r="K30" s="86"/>
      <c r="L30" s="86"/>
      <c r="M30" s="86"/>
      <c r="N30" s="86"/>
      <c r="O30" s="86"/>
      <c r="P30" s="86"/>
    </row>
    <row r="31" spans="2:16" s="64" customFormat="1" ht="7.15" customHeight="1" x14ac:dyDescent="0.2">
      <c r="B31" s="36"/>
      <c r="C31" s="97"/>
      <c r="D31" s="92"/>
      <c r="E31" s="92"/>
      <c r="F31" s="92"/>
      <c r="G31" s="92"/>
      <c r="H31" s="36"/>
      <c r="I31" s="97"/>
      <c r="J31" s="92"/>
      <c r="K31" s="92"/>
      <c r="L31" s="92"/>
      <c r="M31" s="92"/>
      <c r="N31" s="92"/>
      <c r="O31" s="92"/>
      <c r="P31" s="92"/>
    </row>
    <row r="32" spans="2:16" x14ac:dyDescent="0.2">
      <c r="B32" s="388"/>
      <c r="C32" s="97" t="s">
        <v>837</v>
      </c>
      <c r="D32" s="86"/>
      <c r="E32" s="86"/>
      <c r="F32" s="86"/>
      <c r="G32" s="86"/>
      <c r="H32" s="36"/>
      <c r="I32" s="165"/>
      <c r="J32" s="86"/>
      <c r="K32" s="86"/>
      <c r="L32" s="86"/>
      <c r="M32" s="86"/>
      <c r="N32" s="86"/>
      <c r="O32" s="86"/>
      <c r="P32" s="86"/>
    </row>
    <row r="33" spans="2:16" s="64" customFormat="1" ht="6" customHeight="1" x14ac:dyDescent="0.2">
      <c r="B33" s="166"/>
      <c r="C33" s="97"/>
      <c r="D33" s="92"/>
      <c r="E33" s="92"/>
      <c r="F33" s="92"/>
      <c r="G33" s="92"/>
      <c r="H33" s="36"/>
      <c r="I33" s="97"/>
      <c r="J33" s="92"/>
      <c r="K33" s="92"/>
      <c r="L33" s="92"/>
      <c r="M33" s="92"/>
      <c r="N33" s="92"/>
      <c r="O33" s="92"/>
      <c r="P33" s="92"/>
    </row>
    <row r="34" spans="2:16" x14ac:dyDescent="0.2">
      <c r="B34" s="444"/>
      <c r="C34" s="97" t="s">
        <v>1589</v>
      </c>
      <c r="D34" s="86"/>
      <c r="E34" s="86"/>
      <c r="F34" s="86"/>
      <c r="G34" s="86"/>
      <c r="H34" s="36"/>
      <c r="I34" s="165"/>
      <c r="J34" s="86"/>
      <c r="K34" s="86"/>
      <c r="L34" s="86"/>
      <c r="M34" s="86"/>
      <c r="N34" s="86"/>
      <c r="O34" s="86"/>
      <c r="P34" s="86"/>
    </row>
    <row r="35" spans="2:16" ht="6.6" customHeight="1" thickBot="1" x14ac:dyDescent="0.25">
      <c r="B35" s="66"/>
      <c r="C35" s="66"/>
      <c r="D35" s="66"/>
      <c r="E35" s="66"/>
      <c r="F35" s="66"/>
      <c r="G35" s="66"/>
      <c r="H35" s="66"/>
      <c r="I35" s="66"/>
      <c r="J35" s="66"/>
      <c r="K35" s="66"/>
      <c r="L35" s="66"/>
      <c r="M35" s="66"/>
      <c r="N35" s="66"/>
      <c r="O35" s="66"/>
      <c r="P35" s="66"/>
    </row>
    <row r="36" spans="2:16" ht="6.6" customHeight="1" thickTop="1" x14ac:dyDescent="0.2">
      <c r="B36" s="86"/>
      <c r="C36" s="86"/>
      <c r="D36" s="86"/>
      <c r="E36" s="86"/>
      <c r="F36" s="86"/>
      <c r="G36" s="86"/>
      <c r="H36" s="86"/>
      <c r="I36" s="86"/>
      <c r="J36" s="86"/>
      <c r="K36" s="86"/>
      <c r="L36" s="86"/>
      <c r="M36" s="86"/>
      <c r="N36" s="86"/>
      <c r="O36" s="86"/>
      <c r="P36" s="86"/>
    </row>
    <row r="37" spans="2:16" x14ac:dyDescent="0.2">
      <c r="B37" s="388"/>
      <c r="C37" s="50" t="s">
        <v>1283</v>
      </c>
      <c r="G37" s="388"/>
      <c r="H37" s="403" t="s">
        <v>680</v>
      </c>
      <c r="J37" s="50"/>
      <c r="L37" s="388"/>
      <c r="M37" s="403" t="s">
        <v>682</v>
      </c>
    </row>
    <row r="38" spans="2:16" ht="6.75" customHeight="1" x14ac:dyDescent="0.2">
      <c r="N38" s="410"/>
      <c r="O38" s="410"/>
      <c r="P38" s="410"/>
    </row>
    <row r="39" spans="2:16" x14ac:dyDescent="0.2">
      <c r="B39" s="388"/>
      <c r="C39" s="50" t="s">
        <v>677</v>
      </c>
      <c r="F39" s="64"/>
      <c r="G39" s="388"/>
      <c r="H39" s="403" t="s">
        <v>1326</v>
      </c>
      <c r="J39" s="36"/>
      <c r="K39" s="92"/>
      <c r="L39" s="388"/>
      <c r="M39" s="394" t="s">
        <v>104</v>
      </c>
      <c r="N39" s="410"/>
      <c r="O39" s="410"/>
      <c r="P39" s="410"/>
    </row>
    <row r="40" spans="2:16" ht="6.75" customHeight="1" x14ac:dyDescent="0.2">
      <c r="J40" s="92"/>
      <c r="K40" s="92"/>
      <c r="L40" s="410"/>
      <c r="M40" s="410"/>
      <c r="N40" s="410"/>
      <c r="O40" s="410"/>
      <c r="P40" s="410"/>
    </row>
    <row r="41" spans="2:16" x14ac:dyDescent="0.2">
      <c r="B41" s="388"/>
      <c r="C41" s="50" t="s">
        <v>681</v>
      </c>
      <c r="G41" s="669"/>
      <c r="H41" s="670"/>
      <c r="I41" s="670"/>
      <c r="J41" s="671"/>
      <c r="K41" s="739" t="s">
        <v>1324</v>
      </c>
      <c r="L41" s="730"/>
      <c r="M41" s="661"/>
      <c r="N41" s="702"/>
      <c r="O41" s="702"/>
      <c r="P41" s="662"/>
    </row>
    <row r="42" spans="2:16" ht="6.75" customHeight="1" x14ac:dyDescent="0.2">
      <c r="G42" s="672"/>
      <c r="H42" s="673"/>
      <c r="I42" s="673"/>
      <c r="J42" s="674"/>
      <c r="K42" s="410"/>
      <c r="L42" s="410"/>
      <c r="M42" s="410"/>
      <c r="N42" s="410"/>
      <c r="O42" s="410"/>
      <c r="P42" s="410"/>
    </row>
    <row r="43" spans="2:16" x14ac:dyDescent="0.2">
      <c r="B43" s="388"/>
      <c r="C43" s="403" t="s">
        <v>676</v>
      </c>
      <c r="G43" s="675"/>
      <c r="H43" s="676"/>
      <c r="I43" s="676"/>
      <c r="J43" s="677"/>
      <c r="K43" s="410"/>
      <c r="L43" s="410"/>
      <c r="M43" s="410"/>
      <c r="N43" s="410"/>
      <c r="O43" s="410"/>
      <c r="P43" s="410"/>
    </row>
    <row r="44" spans="2:16" ht="6.6" customHeight="1" thickBot="1" x14ac:dyDescent="0.25">
      <c r="B44" s="66"/>
      <c r="C44" s="66"/>
      <c r="D44" s="66"/>
      <c r="E44" s="66"/>
      <c r="F44" s="66"/>
      <c r="G44" s="66"/>
      <c r="H44" s="66"/>
      <c r="I44" s="66"/>
      <c r="J44" s="167"/>
      <c r="K44" s="66"/>
      <c r="L44" s="66"/>
      <c r="M44" s="66"/>
      <c r="N44" s="66"/>
      <c r="O44" s="66"/>
      <c r="P44" s="66"/>
    </row>
    <row r="45" spans="2:16" ht="4.7" customHeight="1" thickTop="1" x14ac:dyDescent="0.2"/>
    <row r="46" spans="2:16" x14ac:dyDescent="0.2">
      <c r="B46" s="169" t="s">
        <v>105</v>
      </c>
      <c r="C46" s="64"/>
      <c r="D46" s="64"/>
      <c r="E46" s="64"/>
      <c r="F46" s="64"/>
      <c r="G46" s="64"/>
      <c r="H46" s="64"/>
      <c r="I46" s="64"/>
      <c r="J46" s="64"/>
      <c r="K46" s="64"/>
      <c r="L46" s="64"/>
      <c r="M46" s="64"/>
      <c r="N46" s="64"/>
      <c r="O46" s="64"/>
      <c r="P46" s="64"/>
    </row>
    <row r="47" spans="2:16" ht="4.7" customHeight="1" x14ac:dyDescent="0.2"/>
    <row r="48" spans="2:16" x14ac:dyDescent="0.2">
      <c r="B48" s="332" t="s">
        <v>1433</v>
      </c>
      <c r="E48" s="589"/>
      <c r="F48" s="50" t="s">
        <v>1434</v>
      </c>
      <c r="G48" s="32">
        <f>E48</f>
        <v>0</v>
      </c>
      <c r="I48" s="32" t="s">
        <v>109</v>
      </c>
      <c r="L48" s="32">
        <f>G48+G50+G52</f>
        <v>0</v>
      </c>
    </row>
    <row r="49" spans="2:16" ht="4.7" customHeight="1" x14ac:dyDescent="0.2">
      <c r="P49" s="168"/>
    </row>
    <row r="50" spans="2:16" x14ac:dyDescent="0.2">
      <c r="B50" s="332" t="s">
        <v>1436</v>
      </c>
      <c r="E50" s="589"/>
      <c r="F50" s="32" t="s">
        <v>107</v>
      </c>
      <c r="G50" s="32">
        <f>E50*1.5</f>
        <v>0</v>
      </c>
      <c r="I50" s="32" t="s">
        <v>110</v>
      </c>
      <c r="L50" s="8"/>
    </row>
    <row r="51" spans="2:16" ht="6.6" customHeight="1" x14ac:dyDescent="0.2">
      <c r="B51" s="64"/>
    </row>
    <row r="52" spans="2:16" x14ac:dyDescent="0.2">
      <c r="B52" s="64" t="s">
        <v>106</v>
      </c>
      <c r="E52" s="589"/>
      <c r="F52" s="32" t="s">
        <v>108</v>
      </c>
      <c r="G52" s="32">
        <f>E52*2</f>
        <v>0</v>
      </c>
      <c r="I52" s="724" t="s">
        <v>1444</v>
      </c>
      <c r="J52" s="711"/>
      <c r="K52" s="711"/>
      <c r="L52" s="168">
        <f>L50-L48</f>
        <v>0</v>
      </c>
      <c r="M52" s="92"/>
      <c r="N52" s="92"/>
      <c r="O52" s="92"/>
      <c r="P52" s="92"/>
    </row>
    <row r="53" spans="2:16" x14ac:dyDescent="0.2">
      <c r="B53" s="64"/>
    </row>
    <row r="54" spans="2:16" x14ac:dyDescent="0.2">
      <c r="B54" s="64" t="s">
        <v>462</v>
      </c>
      <c r="F54" s="179" t="s">
        <v>1162</v>
      </c>
      <c r="G54" s="388"/>
      <c r="H54" s="731" t="s">
        <v>112</v>
      </c>
      <c r="I54" s="732"/>
      <c r="J54" s="732"/>
      <c r="K54" s="733"/>
      <c r="L54" s="733"/>
      <c r="M54" s="733"/>
      <c r="N54" s="733"/>
      <c r="O54" s="733"/>
      <c r="P54" s="733"/>
    </row>
    <row r="55" spans="2:16" ht="8.65" customHeight="1" x14ac:dyDescent="0.2">
      <c r="B55" s="64"/>
      <c r="F55" s="402"/>
      <c r="G55" s="47"/>
      <c r="H55" s="46"/>
      <c r="I55" s="47"/>
      <c r="J55" s="64"/>
      <c r="K55" s="733"/>
      <c r="L55" s="733"/>
      <c r="M55" s="733"/>
      <c r="N55" s="733"/>
      <c r="O55" s="733"/>
      <c r="P55" s="733"/>
    </row>
    <row r="56" spans="2:16" s="92" customFormat="1" x14ac:dyDescent="0.2">
      <c r="B56" s="726" t="s">
        <v>1435</v>
      </c>
      <c r="C56" s="643"/>
      <c r="D56" s="643"/>
      <c r="E56" s="643"/>
      <c r="F56" s="179" t="s">
        <v>1162</v>
      </c>
      <c r="G56" s="444"/>
      <c r="H56" s="594"/>
      <c r="I56" s="594"/>
      <c r="J56" s="594"/>
      <c r="K56" s="733"/>
      <c r="L56" s="733"/>
      <c r="M56" s="733"/>
      <c r="N56" s="733"/>
      <c r="O56" s="733"/>
      <c r="P56" s="733"/>
    </row>
    <row r="57" spans="2:16" ht="7.5" customHeight="1" thickBot="1" x14ac:dyDescent="0.25">
      <c r="B57" s="66"/>
      <c r="C57" s="66"/>
      <c r="D57" s="66"/>
      <c r="E57" s="66"/>
      <c r="F57" s="66"/>
      <c r="G57" s="66"/>
      <c r="H57" s="66"/>
      <c r="I57" s="66"/>
      <c r="J57" s="66"/>
      <c r="K57" s="66"/>
      <c r="L57" s="66"/>
      <c r="M57" s="66"/>
      <c r="N57" s="66"/>
      <c r="O57" s="66"/>
      <c r="P57" s="66"/>
    </row>
    <row r="58" spans="2:16" ht="9" customHeight="1" thickTop="1" x14ac:dyDescent="0.2"/>
    <row r="59" spans="2:16" x14ac:dyDescent="0.2">
      <c r="B59" s="35" t="s">
        <v>1183</v>
      </c>
    </row>
    <row r="60" spans="2:16" ht="4.7" customHeight="1" x14ac:dyDescent="0.2">
      <c r="B60" s="35"/>
    </row>
    <row r="61" spans="2:16" ht="15.75" customHeight="1" x14ac:dyDescent="0.2">
      <c r="B61" s="50" t="s">
        <v>1182</v>
      </c>
      <c r="G61" s="701"/>
      <c r="H61" s="701"/>
      <c r="I61" s="701"/>
      <c r="J61" s="701"/>
      <c r="K61" s="701"/>
      <c r="L61" s="724" t="s">
        <v>1354</v>
      </c>
      <c r="M61" s="724"/>
      <c r="N61" s="179" t="s">
        <v>1162</v>
      </c>
      <c r="O61" s="373"/>
    </row>
    <row r="62" spans="2:16" ht="4.7" customHeight="1" x14ac:dyDescent="0.2"/>
    <row r="63" spans="2:16" ht="15.75" customHeight="1" x14ac:dyDescent="0.2">
      <c r="B63" s="725" t="s">
        <v>1353</v>
      </c>
      <c r="C63" s="725"/>
      <c r="D63" s="724" t="s">
        <v>1355</v>
      </c>
      <c r="E63" s="724"/>
      <c r="F63" s="736"/>
      <c r="G63" s="737"/>
      <c r="H63" s="737"/>
      <c r="I63" s="737"/>
      <c r="J63" s="738"/>
      <c r="K63" s="449" t="s">
        <v>1356</v>
      </c>
      <c r="L63" s="703"/>
      <c r="M63" s="703"/>
      <c r="N63" s="703"/>
      <c r="O63" s="703"/>
      <c r="P63" s="703"/>
    </row>
    <row r="64" spans="2:16" ht="5.85" customHeight="1" x14ac:dyDescent="0.2">
      <c r="L64" s="740" t="s">
        <v>1357</v>
      </c>
      <c r="M64" s="740"/>
      <c r="N64" s="740"/>
      <c r="O64" s="740"/>
    </row>
    <row r="65" spans="2:16" x14ac:dyDescent="0.2">
      <c r="B65" s="50" t="s">
        <v>1443</v>
      </c>
      <c r="L65" s="740"/>
      <c r="M65" s="740"/>
      <c r="N65" s="740"/>
      <c r="O65" s="740"/>
    </row>
    <row r="66" spans="2:16" ht="7.15" customHeight="1" x14ac:dyDescent="0.2"/>
    <row r="67" spans="2:16" ht="18" customHeight="1" x14ac:dyDescent="0.2">
      <c r="B67" s="727" t="s">
        <v>196</v>
      </c>
      <c r="C67" s="727"/>
      <c r="D67" s="727" t="s">
        <v>285</v>
      </c>
      <c r="E67" s="727"/>
      <c r="F67" s="727" t="s">
        <v>195</v>
      </c>
      <c r="G67" s="727"/>
      <c r="H67" s="727"/>
      <c r="I67" s="722" t="s">
        <v>194</v>
      </c>
      <c r="J67" s="723"/>
      <c r="K67" s="723"/>
      <c r="L67" s="723"/>
      <c r="M67" s="723"/>
      <c r="N67" s="723"/>
      <c r="O67" s="723"/>
      <c r="P67" s="723"/>
    </row>
    <row r="68" spans="2:16" ht="18" customHeight="1" x14ac:dyDescent="0.2">
      <c r="B68" s="748"/>
      <c r="C68" s="749"/>
      <c r="D68" s="749"/>
      <c r="E68" s="749"/>
      <c r="F68" s="749"/>
      <c r="G68" s="749"/>
      <c r="H68" s="750"/>
      <c r="I68" s="158" t="s">
        <v>182</v>
      </c>
      <c r="J68" s="158" t="s">
        <v>183</v>
      </c>
      <c r="K68" s="158" t="s">
        <v>184</v>
      </c>
      <c r="L68" s="158" t="s">
        <v>185</v>
      </c>
      <c r="M68" s="721" t="s">
        <v>186</v>
      </c>
      <c r="N68" s="721"/>
      <c r="O68" s="741" t="s">
        <v>1184</v>
      </c>
      <c r="P68" s="741"/>
    </row>
    <row r="69" spans="2:16" ht="18" customHeight="1" x14ac:dyDescent="0.2">
      <c r="B69" s="720" t="s">
        <v>648</v>
      </c>
      <c r="C69" s="720"/>
      <c r="D69" s="701"/>
      <c r="E69" s="701"/>
      <c r="F69" s="661"/>
      <c r="G69" s="702"/>
      <c r="H69" s="662"/>
      <c r="I69" s="13"/>
      <c r="J69" s="13"/>
      <c r="K69" s="13"/>
      <c r="L69" s="13"/>
      <c r="M69" s="648"/>
      <c r="N69" s="650"/>
      <c r="O69" s="648"/>
      <c r="P69" s="650"/>
    </row>
    <row r="70" spans="2:16" ht="18" customHeight="1" x14ac:dyDescent="0.2">
      <c r="B70" s="720" t="s">
        <v>187</v>
      </c>
      <c r="C70" s="720"/>
      <c r="D70" s="701"/>
      <c r="E70" s="701"/>
      <c r="F70" s="661"/>
      <c r="G70" s="702"/>
      <c r="H70" s="662"/>
      <c r="I70" s="13"/>
      <c r="J70" s="13"/>
      <c r="K70" s="13"/>
      <c r="L70" s="13"/>
      <c r="M70" s="648"/>
      <c r="N70" s="650"/>
      <c r="O70" s="648"/>
      <c r="P70" s="650"/>
    </row>
    <row r="71" spans="2:16" ht="18" customHeight="1" x14ac:dyDescent="0.2">
      <c r="B71" s="720" t="s">
        <v>1180</v>
      </c>
      <c r="C71" s="720"/>
      <c r="D71" s="661" t="s">
        <v>263</v>
      </c>
      <c r="E71" s="662"/>
      <c r="F71" s="661"/>
      <c r="G71" s="702"/>
      <c r="H71" s="662"/>
      <c r="I71" s="13"/>
      <c r="J71" s="13"/>
      <c r="K71" s="13"/>
      <c r="L71" s="13"/>
      <c r="M71" s="648"/>
      <c r="N71" s="650"/>
      <c r="O71" s="648"/>
      <c r="P71" s="650"/>
    </row>
    <row r="72" spans="2:16" ht="18" customHeight="1" x14ac:dyDescent="0.2">
      <c r="B72" s="720" t="s">
        <v>650</v>
      </c>
      <c r="C72" s="720"/>
      <c r="D72" s="661" t="s">
        <v>263</v>
      </c>
      <c r="E72" s="662"/>
      <c r="F72" s="661"/>
      <c r="G72" s="702"/>
      <c r="H72" s="662"/>
      <c r="I72" s="13"/>
      <c r="J72" s="13"/>
      <c r="K72" s="13"/>
      <c r="L72" s="13"/>
      <c r="M72" s="648"/>
      <c r="N72" s="650"/>
      <c r="O72" s="648"/>
      <c r="P72" s="650"/>
    </row>
    <row r="73" spans="2:16" ht="18" customHeight="1" x14ac:dyDescent="0.2">
      <c r="B73" s="720" t="s">
        <v>188</v>
      </c>
      <c r="C73" s="720"/>
      <c r="D73" s="701"/>
      <c r="E73" s="701"/>
      <c r="F73" s="661"/>
      <c r="G73" s="702"/>
      <c r="H73" s="662"/>
      <c r="I73" s="13"/>
      <c r="J73" s="13"/>
      <c r="K73" s="13"/>
      <c r="L73" s="13"/>
      <c r="M73" s="648"/>
      <c r="N73" s="650"/>
      <c r="O73" s="648"/>
      <c r="P73" s="650"/>
    </row>
    <row r="74" spans="2:16" ht="18" customHeight="1" x14ac:dyDescent="0.2">
      <c r="B74" s="720" t="s">
        <v>89</v>
      </c>
      <c r="C74" s="720"/>
      <c r="D74" s="742"/>
      <c r="E74" s="742"/>
      <c r="F74" s="661"/>
      <c r="G74" s="702"/>
      <c r="H74" s="662"/>
      <c r="I74" s="13"/>
      <c r="J74" s="13"/>
      <c r="K74" s="13"/>
      <c r="L74" s="13"/>
      <c r="M74" s="648"/>
      <c r="N74" s="650"/>
      <c r="O74" s="648"/>
      <c r="P74" s="650"/>
    </row>
    <row r="75" spans="2:16" ht="18" customHeight="1" x14ac:dyDescent="0.2">
      <c r="B75" s="720" t="s">
        <v>90</v>
      </c>
      <c r="C75" s="720"/>
      <c r="D75" s="742"/>
      <c r="E75" s="742"/>
      <c r="F75" s="661"/>
      <c r="G75" s="702"/>
      <c r="H75" s="662"/>
      <c r="I75" s="13"/>
      <c r="J75" s="13"/>
      <c r="K75" s="13"/>
      <c r="L75" s="13"/>
      <c r="M75" s="648"/>
      <c r="N75" s="650"/>
      <c r="O75" s="648"/>
      <c r="P75" s="650"/>
    </row>
    <row r="76" spans="2:16" ht="18" customHeight="1" x14ac:dyDescent="0.2">
      <c r="B76" s="720" t="s">
        <v>191</v>
      </c>
      <c r="C76" s="720"/>
      <c r="D76" s="742"/>
      <c r="E76" s="742"/>
      <c r="F76" s="661"/>
      <c r="G76" s="702"/>
      <c r="H76" s="662"/>
      <c r="I76" s="13"/>
      <c r="J76" s="13"/>
      <c r="K76" s="13"/>
      <c r="L76" s="13"/>
      <c r="M76" s="648"/>
      <c r="N76" s="650"/>
      <c r="O76" s="648"/>
      <c r="P76" s="650"/>
    </row>
    <row r="77" spans="2:16" ht="18" customHeight="1" x14ac:dyDescent="0.2">
      <c r="B77" s="720" t="s">
        <v>192</v>
      </c>
      <c r="C77" s="720"/>
      <c r="D77" s="742"/>
      <c r="E77" s="742"/>
      <c r="F77" s="661"/>
      <c r="G77" s="702"/>
      <c r="H77" s="662"/>
      <c r="I77" s="13"/>
      <c r="J77" s="13"/>
      <c r="K77" s="13"/>
      <c r="L77" s="13"/>
      <c r="M77" s="648"/>
      <c r="N77" s="650"/>
      <c r="O77" s="648"/>
      <c r="P77" s="650"/>
    </row>
    <row r="78" spans="2:16" ht="18" customHeight="1" x14ac:dyDescent="0.2">
      <c r="B78" s="720" t="s">
        <v>193</v>
      </c>
      <c r="C78" s="720"/>
      <c r="D78" s="742"/>
      <c r="E78" s="742"/>
      <c r="F78" s="661"/>
      <c r="G78" s="702"/>
      <c r="H78" s="662"/>
      <c r="I78" s="13"/>
      <c r="J78" s="13"/>
      <c r="K78" s="13"/>
      <c r="L78" s="13"/>
      <c r="M78" s="648"/>
      <c r="N78" s="650"/>
      <c r="O78" s="648"/>
      <c r="P78" s="650"/>
    </row>
    <row r="79" spans="2:16" ht="18" customHeight="1" x14ac:dyDescent="0.2">
      <c r="B79" s="456" t="s">
        <v>1352</v>
      </c>
      <c r="C79" s="457"/>
      <c r="D79" s="457"/>
      <c r="E79" s="457"/>
      <c r="F79" s="457"/>
      <c r="G79" s="734"/>
      <c r="H79" s="735"/>
      <c r="I79" s="80">
        <f>$G$79</f>
        <v>0</v>
      </c>
      <c r="J79" s="80">
        <f>$G$79</f>
        <v>0</v>
      </c>
      <c r="K79" s="80">
        <f>$G$79</f>
        <v>0</v>
      </c>
      <c r="L79" s="80">
        <f>$G$79</f>
        <v>0</v>
      </c>
      <c r="M79" s="746">
        <f>$G$79</f>
        <v>0</v>
      </c>
      <c r="N79" s="746"/>
      <c r="O79" s="746">
        <f>$G$79</f>
        <v>0</v>
      </c>
      <c r="P79" s="746"/>
    </row>
    <row r="80" spans="2:16" ht="18" customHeight="1" x14ac:dyDescent="0.2">
      <c r="B80" s="743" t="s">
        <v>197</v>
      </c>
      <c r="C80" s="744"/>
      <c r="D80" s="744"/>
      <c r="E80" s="744"/>
      <c r="F80" s="744"/>
      <c r="G80" s="744"/>
      <c r="H80" s="745"/>
      <c r="I80" s="380">
        <f>SUM(I69:I79)</f>
        <v>0</v>
      </c>
      <c r="J80" s="380">
        <f>SUM(J69:J79)</f>
        <v>0</v>
      </c>
      <c r="K80" s="380">
        <f>SUM(K69:K79)</f>
        <v>0</v>
      </c>
      <c r="L80" s="380">
        <f>SUM(L69:L79)</f>
        <v>0</v>
      </c>
      <c r="M80" s="747">
        <f>SUM(M69:M79)</f>
        <v>0</v>
      </c>
      <c r="N80" s="747"/>
      <c r="O80" s="747">
        <f>SUM(O69:O79)</f>
        <v>0</v>
      </c>
      <c r="P80" s="747"/>
    </row>
    <row r="81" spans="2:16" ht="18" customHeight="1" x14ac:dyDescent="0.2">
      <c r="B81" s="743" t="s">
        <v>1442</v>
      </c>
      <c r="C81" s="744"/>
      <c r="D81" s="744"/>
      <c r="E81" s="744"/>
      <c r="F81" s="744"/>
      <c r="G81" s="744"/>
      <c r="H81" s="745"/>
      <c r="I81" s="80">
        <f>ROUNDUP(I80,0)</f>
        <v>0</v>
      </c>
      <c r="J81" s="80">
        <f>ROUNDUP(J80,0)</f>
        <v>0</v>
      </c>
      <c r="K81" s="80">
        <f>ROUNDUP(K80,0)</f>
        <v>0</v>
      </c>
      <c r="L81" s="80">
        <f>ROUNDUP(L80,0)</f>
        <v>0</v>
      </c>
      <c r="M81" s="746">
        <f>ROUNDUP(M80,0)</f>
        <v>0</v>
      </c>
      <c r="N81" s="746"/>
      <c r="O81" s="746">
        <f>ROUNDUP(O80,0)</f>
        <v>0</v>
      </c>
      <c r="P81" s="746"/>
    </row>
    <row r="82" spans="2:16" ht="5.25" customHeight="1" thickBot="1" x14ac:dyDescent="0.25">
      <c r="B82" s="66"/>
      <c r="C82" s="66"/>
      <c r="D82" s="66"/>
      <c r="E82" s="66"/>
      <c r="F82" s="66"/>
      <c r="G82" s="66"/>
      <c r="H82" s="66"/>
      <c r="I82" s="66"/>
      <c r="J82" s="66"/>
      <c r="K82" s="66"/>
      <c r="L82" s="66"/>
      <c r="M82" s="66"/>
      <c r="N82" s="66"/>
      <c r="O82" s="66"/>
      <c r="P82" s="66"/>
    </row>
    <row r="83" spans="2:16" ht="13.5" thickTop="1" x14ac:dyDescent="0.2">
      <c r="B83" s="605" t="str">
        <f>Guide!$C$29</f>
        <v>For year: 2022</v>
      </c>
      <c r="P83" s="32" t="s">
        <v>124</v>
      </c>
    </row>
  </sheetData>
  <sheetProtection algorithmName="SHA-512" hashValue="DG6doixZPVxdIlf5bsrBkDKx5PILu3X3KxxH9lVJMmOzff9XLtKVqXavpd1vHC30xCZu3T9u1bpGawM1XISIVg==" saltValue="7vmAwI0m7VfxLvvFcG008A==" spinCount="100000" sheet="1" objects="1" scenarios="1"/>
  <mergeCells count="85">
    <mergeCell ref="B80:H80"/>
    <mergeCell ref="B81:H81"/>
    <mergeCell ref="D63:E63"/>
    <mergeCell ref="L63:P63"/>
    <mergeCell ref="O81:P81"/>
    <mergeCell ref="O80:P80"/>
    <mergeCell ref="O79:P79"/>
    <mergeCell ref="F69:H69"/>
    <mergeCell ref="B68:H68"/>
    <mergeCell ref="M81:N81"/>
    <mergeCell ref="M80:N80"/>
    <mergeCell ref="M79:N79"/>
    <mergeCell ref="F74:H74"/>
    <mergeCell ref="F73:H73"/>
    <mergeCell ref="F72:H72"/>
    <mergeCell ref="D73:E73"/>
    <mergeCell ref="D78:E78"/>
    <mergeCell ref="D77:E77"/>
    <mergeCell ref="D76:E76"/>
    <mergeCell ref="D75:E75"/>
    <mergeCell ref="D74:E74"/>
    <mergeCell ref="G79:H79"/>
    <mergeCell ref="F63:J63"/>
    <mergeCell ref="F67:H67"/>
    <mergeCell ref="M41:P41"/>
    <mergeCell ref="G41:J43"/>
    <mergeCell ref="K41:L41"/>
    <mergeCell ref="G61:K61"/>
    <mergeCell ref="L64:O65"/>
    <mergeCell ref="F71:H71"/>
    <mergeCell ref="F70:H70"/>
    <mergeCell ref="F78:H78"/>
    <mergeCell ref="F77:H77"/>
    <mergeCell ref="F76:H76"/>
    <mergeCell ref="F75:H75"/>
    <mergeCell ref="O68:P68"/>
    <mergeCell ref="M78:N78"/>
    <mergeCell ref="L12:P12"/>
    <mergeCell ref="N19:O19"/>
    <mergeCell ref="N21:O21"/>
    <mergeCell ref="L15:M15"/>
    <mergeCell ref="H54:J54"/>
    <mergeCell ref="K54:P56"/>
    <mergeCell ref="B56:E56"/>
    <mergeCell ref="I52:K52"/>
    <mergeCell ref="B75:C75"/>
    <mergeCell ref="B69:C69"/>
    <mergeCell ref="B67:C67"/>
    <mergeCell ref="D67:E67"/>
    <mergeCell ref="D72:E72"/>
    <mergeCell ref="D71:E71"/>
    <mergeCell ref="D70:E70"/>
    <mergeCell ref="D69:E69"/>
    <mergeCell ref="M75:N75"/>
    <mergeCell ref="M74:N74"/>
    <mergeCell ref="M73:N73"/>
    <mergeCell ref="B78:C78"/>
    <mergeCell ref="O1:P1"/>
    <mergeCell ref="B77:C77"/>
    <mergeCell ref="M68:N68"/>
    <mergeCell ref="I67:P67"/>
    <mergeCell ref="L61:M61"/>
    <mergeCell ref="B63:C63"/>
    <mergeCell ref="B76:C76"/>
    <mergeCell ref="B70:C70"/>
    <mergeCell ref="B71:C71"/>
    <mergeCell ref="B72:C72"/>
    <mergeCell ref="B73:C73"/>
    <mergeCell ref="B74:C74"/>
    <mergeCell ref="M72:N72"/>
    <mergeCell ref="M71:N71"/>
    <mergeCell ref="M70:N70"/>
    <mergeCell ref="M69:N69"/>
    <mergeCell ref="O78:P78"/>
    <mergeCell ref="O77:P77"/>
    <mergeCell ref="O76:P76"/>
    <mergeCell ref="O75:P75"/>
    <mergeCell ref="O74:P74"/>
    <mergeCell ref="O73:P73"/>
    <mergeCell ref="O72:P72"/>
    <mergeCell ref="O71:P71"/>
    <mergeCell ref="O70:P70"/>
    <mergeCell ref="O69:P69"/>
    <mergeCell ref="M77:N77"/>
    <mergeCell ref="M76:N76"/>
  </mergeCells>
  <phoneticPr fontId="4" type="noConversion"/>
  <printOptions horizontalCentered="1"/>
  <pageMargins left="0.75" right="0.23" top="0.64" bottom="0.47" header="0.37" footer="0.36"/>
  <pageSetup scale="73" orientation="portrait" r:id="rId1"/>
  <headerFooter alignWithMargins="0">
    <oddHeader>&amp;C&amp;"Arial,Bold"Low-Income Housing Tax Credit / Tax Exempt Bond Application</oddHeader>
  </headerFooter>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5000000}">
          <x14:formula1>
            <xm:f>Tables!$D$2:$D$3</xm:f>
          </x14:formula1>
          <xm:sqref>N6 N17 G54 N10 N8 N24 G56 O61</xm:sqref>
        </x14:dataValidation>
        <x14:dataValidation type="list" allowBlank="1" showInputMessage="1" showErrorMessage="1" xr:uid="{00000000-0002-0000-0400-000006000000}">
          <x14:formula1>
            <xm:f>Tables!$H$3:$H$5</xm:f>
          </x14:formula1>
          <xm:sqref>M41:P41</xm:sqref>
        </x14:dataValidation>
        <x14:dataValidation type="list" allowBlank="1" showInputMessage="1" showErrorMessage="1" xr:uid="{14083E72-F17C-4598-B2C2-2AF3E326F4F9}">
          <x14:formula1>
            <xm:f>Tables!$D$2:$D$4</xm:f>
          </x14:formula1>
          <xm:sqref>N15</xm:sqref>
        </x14:dataValidation>
        <x14:dataValidation type="list" showDropDown="1" xr:uid="{00000000-0002-0000-0600-000009000000}">
          <x14:formula1>
            <xm:f>Tables!$I$15:$I$18</xm:f>
          </x14:formula1>
          <xm:sqref>D71:D72</xm:sqref>
        </x14:dataValidation>
        <x14:dataValidation type="list" allowBlank="1" showInputMessage="1" showErrorMessage="1" xr:uid="{00000000-0002-0000-0600-000007000000}">
          <x14:formula1>
            <xm:f>Tables!$I$11:$I$12</xm:f>
          </x14:formula1>
          <xm:sqref>F69:F78</xm:sqref>
        </x14:dataValidation>
        <x14:dataValidation type="list" allowBlank="1" showInputMessage="1" showErrorMessage="1" xr:uid="{00000000-0002-0000-0600-000006000000}">
          <x14:formula1>
            <xm:f>Tables!$I$3:$I$8</xm:f>
          </x14:formula1>
          <xm:sqref>G61:K61</xm:sqref>
        </x14:dataValidation>
        <x14:dataValidation type="list" allowBlank="1" showInputMessage="1" showErrorMessage="1" xr:uid="{00000000-0002-0000-0600-000005000000}">
          <x14:formula1>
            <xm:f>Tables!$I$29</xm:f>
          </x14:formula1>
          <xm:sqref>D76</xm:sqref>
        </x14:dataValidation>
        <x14:dataValidation type="list" allowBlank="1" showInputMessage="1" showErrorMessage="1" xr:uid="{00000000-0002-0000-0600-000004000000}">
          <x14:formula1>
            <xm:f>Tables!$I$29:$I$30</xm:f>
          </x14:formula1>
          <xm:sqref>D74:D75</xm:sqref>
        </x14:dataValidation>
        <x14:dataValidation type="list" allowBlank="1" xr:uid="{00000000-0002-0000-0600-000002000000}">
          <x14:formula1>
            <xm:f>Tables!$I$21:$I$26</xm:f>
          </x14:formula1>
          <xm:sqref>D69</xm:sqref>
        </x14:dataValidation>
        <x14:dataValidation type="list" allowBlank="1" xr:uid="{00000000-0002-0000-0600-000001000000}">
          <x14:formula1>
            <xm:f>Tables!$I$15:$I$18</xm:f>
          </x14:formula1>
          <xm:sqref>D70 D73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P90"/>
  <sheetViews>
    <sheetView zoomScaleNormal="100" workbookViewId="0">
      <selection activeCell="K5" sqref="K5:L5"/>
    </sheetView>
  </sheetViews>
  <sheetFormatPr defaultColWidth="9" defaultRowHeight="12.75" x14ac:dyDescent="0.2"/>
  <cols>
    <col min="1" max="1" width="1.7109375" style="32" customWidth="1"/>
    <col min="2" max="5" width="9" style="32"/>
    <col min="6" max="7" width="7.5703125" style="32" customWidth="1"/>
    <col min="8" max="8" width="6.7109375" style="32" customWidth="1"/>
    <col min="9" max="9" width="7.7109375" style="32" customWidth="1"/>
    <col min="10" max="10" width="7.140625" style="32" customWidth="1"/>
    <col min="11" max="11" width="7.7109375" style="32" customWidth="1"/>
    <col min="12" max="13" width="9" style="32"/>
    <col min="14" max="14" width="6.7109375" style="32" customWidth="1"/>
    <col min="15" max="15" width="10.140625" style="32" bestFit="1" customWidth="1"/>
    <col min="16" max="16" width="6.7109375" style="32" customWidth="1"/>
    <col min="17" max="17" width="1.7109375" style="32" customWidth="1"/>
    <col min="18" max="16384" width="9" style="32"/>
  </cols>
  <sheetData>
    <row r="1" spans="2:16" x14ac:dyDescent="0.2">
      <c r="B1" s="396">
        <f>'1'!J4</f>
        <v>0</v>
      </c>
      <c r="G1" s="35"/>
      <c r="O1" s="712">
        <f>'1'!Q4</f>
        <v>0</v>
      </c>
      <c r="P1" s="712"/>
    </row>
    <row r="3" spans="2:16" ht="15.75" x14ac:dyDescent="0.25">
      <c r="B3" s="49" t="s">
        <v>753</v>
      </c>
      <c r="C3" s="43"/>
      <c r="D3" s="43"/>
      <c r="E3" s="43"/>
      <c r="F3" s="43"/>
      <c r="G3" s="43"/>
      <c r="H3" s="43"/>
      <c r="I3" s="43"/>
      <c r="J3" s="43"/>
      <c r="K3" s="43"/>
      <c r="L3" s="43"/>
      <c r="M3" s="43"/>
      <c r="N3" s="43"/>
      <c r="O3" s="43"/>
      <c r="P3" s="43"/>
    </row>
    <row r="4" spans="2:16" ht="4.7" customHeight="1" x14ac:dyDescent="0.2"/>
    <row r="5" spans="2:16" x14ac:dyDescent="0.2">
      <c r="B5" s="64" t="s">
        <v>125</v>
      </c>
      <c r="I5" s="50" t="s">
        <v>616</v>
      </c>
      <c r="K5" s="736"/>
      <c r="L5" s="738"/>
      <c r="M5" s="179" t="s">
        <v>1162</v>
      </c>
      <c r="N5" s="388"/>
      <c r="O5" s="46"/>
      <c r="P5" s="36"/>
    </row>
    <row r="6" spans="2:16" ht="4.7" customHeight="1" x14ac:dyDescent="0.2">
      <c r="B6" s="64"/>
      <c r="M6" s="402"/>
      <c r="N6" s="47"/>
      <c r="O6" s="46"/>
      <c r="P6" s="47"/>
    </row>
    <row r="7" spans="2:16" x14ac:dyDescent="0.2">
      <c r="B7" s="169" t="s">
        <v>127</v>
      </c>
      <c r="K7" s="658"/>
      <c r="L7" s="662"/>
      <c r="M7" s="402"/>
      <c r="N7" s="47"/>
      <c r="O7" s="46"/>
      <c r="P7" s="47"/>
    </row>
    <row r="8" spans="2:16" x14ac:dyDescent="0.2">
      <c r="B8" s="169" t="s">
        <v>128</v>
      </c>
      <c r="M8" s="179" t="s">
        <v>1162</v>
      </c>
      <c r="N8" s="388"/>
      <c r="O8" s="46"/>
      <c r="P8" s="36"/>
    </row>
    <row r="9" spans="2:16" x14ac:dyDescent="0.2">
      <c r="B9" s="64"/>
      <c r="O9" s="64"/>
      <c r="P9" s="92"/>
    </row>
    <row r="10" spans="2:16" x14ac:dyDescent="0.2">
      <c r="B10" s="64" t="s">
        <v>126</v>
      </c>
      <c r="J10" s="50" t="s">
        <v>815</v>
      </c>
      <c r="K10" s="736"/>
      <c r="L10" s="738"/>
      <c r="M10" s="179" t="s">
        <v>1162</v>
      </c>
      <c r="N10" s="388"/>
      <c r="O10" s="46"/>
      <c r="P10" s="36"/>
    </row>
    <row r="11" spans="2:16" ht="4.7" customHeight="1" x14ac:dyDescent="0.2">
      <c r="B11" s="64"/>
      <c r="M11" s="402"/>
      <c r="N11" s="47"/>
      <c r="O11" s="46"/>
      <c r="P11" s="47"/>
    </row>
    <row r="12" spans="2:16" x14ac:dyDescent="0.2">
      <c r="B12" s="169" t="s">
        <v>467</v>
      </c>
      <c r="C12" s="64"/>
      <c r="D12" s="64"/>
      <c r="E12" s="64"/>
      <c r="F12" s="64"/>
      <c r="G12" s="64"/>
      <c r="K12" s="658"/>
      <c r="L12" s="662"/>
      <c r="O12" s="64"/>
      <c r="P12" s="92"/>
    </row>
    <row r="13" spans="2:16" x14ac:dyDescent="0.2">
      <c r="B13" s="169" t="s">
        <v>622</v>
      </c>
      <c r="M13" s="179" t="s">
        <v>1162</v>
      </c>
      <c r="N13" s="388"/>
      <c r="O13" s="46"/>
      <c r="P13" s="36"/>
    </row>
    <row r="14" spans="2:16" ht="4.7" customHeight="1" thickBot="1" x14ac:dyDescent="0.25">
      <c r="B14" s="66"/>
      <c r="C14" s="66"/>
      <c r="D14" s="66"/>
      <c r="E14" s="66"/>
      <c r="F14" s="66"/>
      <c r="G14" s="66"/>
      <c r="H14" s="66"/>
      <c r="I14" s="66"/>
      <c r="J14" s="66"/>
      <c r="K14" s="66"/>
      <c r="L14" s="66"/>
      <c r="M14" s="66"/>
      <c r="N14" s="66"/>
      <c r="O14" s="66"/>
      <c r="P14" s="66"/>
    </row>
    <row r="15" spans="2:16" ht="4.7" customHeight="1" thickTop="1" x14ac:dyDescent="0.2"/>
    <row r="16" spans="2:16" x14ac:dyDescent="0.2">
      <c r="B16" s="32" t="s">
        <v>129</v>
      </c>
      <c r="E16" s="10"/>
      <c r="G16" s="64" t="s">
        <v>130</v>
      </c>
      <c r="H16" s="64"/>
      <c r="I16" s="64"/>
      <c r="K16" s="10"/>
      <c r="M16" s="64" t="s">
        <v>1165</v>
      </c>
      <c r="O16" s="293">
        <f>K16+E16</f>
        <v>0</v>
      </c>
    </row>
    <row r="17" spans="2:16" ht="9" customHeight="1" x14ac:dyDescent="0.2"/>
    <row r="18" spans="2:16" x14ac:dyDescent="0.2">
      <c r="B18" s="32" t="s">
        <v>507</v>
      </c>
      <c r="F18" s="64" t="s">
        <v>19</v>
      </c>
      <c r="M18" s="179" t="s">
        <v>1162</v>
      </c>
      <c r="N18" s="388"/>
      <c r="O18" s="402"/>
      <c r="P18" s="36"/>
    </row>
    <row r="19" spans="2:16" ht="4.7" customHeight="1" x14ac:dyDescent="0.2">
      <c r="F19" s="64"/>
      <c r="P19" s="92"/>
    </row>
    <row r="20" spans="2:16" x14ac:dyDescent="0.2">
      <c r="F20" s="64" t="s">
        <v>131</v>
      </c>
      <c r="M20" s="179" t="s">
        <v>1162</v>
      </c>
      <c r="N20" s="388"/>
      <c r="O20" s="402"/>
      <c r="P20" s="36"/>
    </row>
    <row r="21" spans="2:16" ht="4.7" customHeight="1" x14ac:dyDescent="0.2">
      <c r="F21" s="64"/>
      <c r="P21" s="92"/>
    </row>
    <row r="22" spans="2:16" x14ac:dyDescent="0.2">
      <c r="F22" s="64" t="s">
        <v>132</v>
      </c>
      <c r="M22" s="179" t="s">
        <v>1162</v>
      </c>
      <c r="N22" s="388"/>
      <c r="O22" s="402"/>
      <c r="P22" s="36"/>
    </row>
    <row r="24" spans="2:16" x14ac:dyDescent="0.2">
      <c r="B24" s="64" t="s">
        <v>133</v>
      </c>
      <c r="G24" s="631"/>
      <c r="H24" s="632"/>
      <c r="I24" s="632"/>
      <c r="J24" s="632"/>
      <c r="K24" s="632"/>
      <c r="L24" s="632"/>
      <c r="M24" s="632"/>
      <c r="N24" s="632"/>
      <c r="O24" s="632"/>
      <c r="P24" s="633"/>
    </row>
    <row r="25" spans="2:16" ht="4.7" customHeight="1" thickBot="1" x14ac:dyDescent="0.25">
      <c r="B25" s="66"/>
      <c r="C25" s="66"/>
      <c r="D25" s="66"/>
      <c r="E25" s="66"/>
      <c r="F25" s="66"/>
      <c r="G25" s="66"/>
      <c r="H25" s="66"/>
      <c r="I25" s="66"/>
      <c r="J25" s="66"/>
      <c r="K25" s="66"/>
      <c r="L25" s="66"/>
      <c r="M25" s="66"/>
      <c r="N25" s="66"/>
      <c r="O25" s="66"/>
      <c r="P25" s="66"/>
    </row>
    <row r="26" spans="2:16" ht="4.7" customHeight="1" thickTop="1" x14ac:dyDescent="0.2"/>
    <row r="27" spans="2:16" x14ac:dyDescent="0.2">
      <c r="B27" s="64" t="s">
        <v>134</v>
      </c>
      <c r="G27" s="179" t="s">
        <v>1162</v>
      </c>
      <c r="H27" s="388"/>
      <c r="I27" s="402"/>
      <c r="J27" s="36"/>
      <c r="K27" s="64" t="s">
        <v>138</v>
      </c>
      <c r="L27" s="64"/>
      <c r="P27" s="589"/>
    </row>
    <row r="28" spans="2:16" ht="4.7" customHeight="1" x14ac:dyDescent="0.2">
      <c r="B28" s="64"/>
      <c r="K28" s="64"/>
      <c r="L28" s="64"/>
    </row>
    <row r="29" spans="2:16" x14ac:dyDescent="0.2">
      <c r="B29" s="64" t="s">
        <v>135</v>
      </c>
      <c r="G29" s="658"/>
      <c r="H29" s="660"/>
      <c r="K29" s="64"/>
      <c r="L29" s="64" t="s">
        <v>139</v>
      </c>
      <c r="P29" s="589"/>
    </row>
    <row r="30" spans="2:16" ht="4.7" customHeight="1" x14ac:dyDescent="0.2">
      <c r="B30" s="64"/>
      <c r="K30" s="64"/>
      <c r="L30" s="64"/>
    </row>
    <row r="31" spans="2:16" x14ac:dyDescent="0.2">
      <c r="B31" s="64" t="s">
        <v>136</v>
      </c>
      <c r="K31" s="64" t="s">
        <v>471</v>
      </c>
      <c r="L31" s="64"/>
      <c r="M31" s="388"/>
      <c r="N31" s="64" t="s">
        <v>140</v>
      </c>
      <c r="O31" s="64"/>
      <c r="P31" s="388"/>
    </row>
    <row r="32" spans="2:16" ht="4.7" customHeight="1" x14ac:dyDescent="0.2">
      <c r="B32" s="64"/>
      <c r="K32" s="64"/>
      <c r="L32" s="64"/>
      <c r="N32" s="64"/>
      <c r="O32" s="64"/>
    </row>
    <row r="33" spans="2:16" x14ac:dyDescent="0.2">
      <c r="B33" s="64" t="s">
        <v>137</v>
      </c>
      <c r="K33" s="64" t="s">
        <v>470</v>
      </c>
      <c r="L33" s="64"/>
      <c r="M33" s="388"/>
      <c r="N33" s="64" t="s">
        <v>141</v>
      </c>
      <c r="O33" s="64"/>
      <c r="P33" s="388"/>
    </row>
    <row r="34" spans="2:16" ht="4.7" customHeight="1" thickBot="1" x14ac:dyDescent="0.25">
      <c r="B34" s="66"/>
      <c r="C34" s="66"/>
      <c r="D34" s="66"/>
      <c r="E34" s="66"/>
      <c r="F34" s="66"/>
      <c r="G34" s="66"/>
      <c r="H34" s="66"/>
      <c r="I34" s="66"/>
      <c r="J34" s="66"/>
      <c r="K34" s="66"/>
      <c r="L34" s="66"/>
      <c r="M34" s="66"/>
      <c r="N34" s="66"/>
      <c r="O34" s="66"/>
      <c r="P34" s="66"/>
    </row>
    <row r="35" spans="2:16" ht="6.6" customHeight="1" thickTop="1" x14ac:dyDescent="0.2"/>
    <row r="36" spans="2:16" x14ac:dyDescent="0.2">
      <c r="B36" s="35" t="s">
        <v>142</v>
      </c>
    </row>
    <row r="37" spans="2:16" ht="4.7" customHeight="1" x14ac:dyDescent="0.2"/>
    <row r="38" spans="2:16" x14ac:dyDescent="0.2">
      <c r="B38" s="64" t="s">
        <v>143</v>
      </c>
      <c r="D38" s="631"/>
      <c r="E38" s="632"/>
      <c r="F38" s="632"/>
      <c r="G38" s="632"/>
      <c r="H38" s="632"/>
      <c r="I38" s="632"/>
      <c r="J38" s="632"/>
      <c r="K38" s="632"/>
      <c r="L38" s="632"/>
      <c r="M38" s="632"/>
      <c r="N38" s="632"/>
      <c r="O38" s="632"/>
      <c r="P38" s="633"/>
    </row>
    <row r="39" spans="2:16" ht="4.7" customHeight="1" x14ac:dyDescent="0.2">
      <c r="B39" s="64"/>
    </row>
    <row r="40" spans="2:16" x14ac:dyDescent="0.2">
      <c r="B40" s="64" t="s">
        <v>24</v>
      </c>
      <c r="D40" s="658"/>
      <c r="E40" s="662"/>
    </row>
    <row r="41" spans="2:16" ht="4.7" customHeight="1" x14ac:dyDescent="0.2">
      <c r="B41" s="64"/>
    </row>
    <row r="42" spans="2:16" x14ac:dyDescent="0.2">
      <c r="B42" s="64" t="s">
        <v>32</v>
      </c>
      <c r="D42" s="648"/>
      <c r="E42" s="650"/>
    </row>
    <row r="43" spans="2:16" ht="4.7" customHeight="1" x14ac:dyDescent="0.2">
      <c r="B43" s="64"/>
    </row>
    <row r="44" spans="2:16" x14ac:dyDescent="0.2">
      <c r="B44" s="64" t="s">
        <v>623</v>
      </c>
      <c r="M44" s="179" t="s">
        <v>1162</v>
      </c>
      <c r="N44" s="388"/>
      <c r="O44" s="402"/>
      <c r="P44" s="36"/>
    </row>
    <row r="45" spans="2:16" ht="4.7" customHeight="1" x14ac:dyDescent="0.2">
      <c r="B45" s="64"/>
      <c r="P45" s="92"/>
    </row>
    <row r="46" spans="2:16" x14ac:dyDescent="0.2">
      <c r="B46" s="64" t="s">
        <v>144</v>
      </c>
      <c r="P46" s="92"/>
    </row>
    <row r="47" spans="2:16" x14ac:dyDescent="0.2">
      <c r="B47" s="64" t="s">
        <v>145</v>
      </c>
      <c r="M47" s="179" t="s">
        <v>1162</v>
      </c>
      <c r="N47" s="388"/>
      <c r="O47" s="402"/>
      <c r="P47" s="36"/>
    </row>
    <row r="48" spans="2:16" x14ac:dyDescent="0.2">
      <c r="B48" s="169" t="s">
        <v>146</v>
      </c>
      <c r="P48" s="92"/>
    </row>
    <row r="49" spans="2:16" x14ac:dyDescent="0.2">
      <c r="B49" s="64"/>
      <c r="P49" s="92"/>
    </row>
    <row r="50" spans="2:16" x14ac:dyDescent="0.2">
      <c r="B50" s="64" t="s">
        <v>147</v>
      </c>
      <c r="P50" s="92"/>
    </row>
    <row r="51" spans="2:16" x14ac:dyDescent="0.2">
      <c r="B51" s="64" t="s">
        <v>148</v>
      </c>
      <c r="M51" s="179" t="s">
        <v>1162</v>
      </c>
      <c r="N51" s="388"/>
      <c r="O51" s="402"/>
      <c r="P51" s="36"/>
    </row>
    <row r="52" spans="2:16" x14ac:dyDescent="0.2">
      <c r="B52" s="169" t="s">
        <v>149</v>
      </c>
    </row>
    <row r="53" spans="2:16" x14ac:dyDescent="0.2">
      <c r="B53" s="64"/>
    </row>
    <row r="54" spans="2:16" x14ac:dyDescent="0.2">
      <c r="B54" s="64" t="s">
        <v>15</v>
      </c>
    </row>
    <row r="55" spans="2:16" x14ac:dyDescent="0.2">
      <c r="B55" s="64" t="s">
        <v>16</v>
      </c>
    </row>
    <row r="56" spans="2:16" x14ac:dyDescent="0.2">
      <c r="B56" s="64" t="s">
        <v>20</v>
      </c>
    </row>
    <row r="57" spans="2:16" x14ac:dyDescent="0.2">
      <c r="B57" s="64" t="s">
        <v>17</v>
      </c>
    </row>
    <row r="58" spans="2:16" ht="13.5" thickBot="1" x14ac:dyDescent="0.25">
      <c r="B58" s="66"/>
      <c r="C58" s="66"/>
      <c r="D58" s="66"/>
      <c r="E58" s="66"/>
      <c r="F58" s="66"/>
      <c r="G58" s="66"/>
      <c r="H58" s="66"/>
      <c r="I58" s="66"/>
      <c r="J58" s="66"/>
      <c r="K58" s="66"/>
      <c r="L58" s="66"/>
      <c r="M58" s="66"/>
      <c r="N58" s="66"/>
      <c r="O58" s="66"/>
      <c r="P58" s="66"/>
    </row>
    <row r="59" spans="2:16" ht="4.7" customHeight="1" thickTop="1" x14ac:dyDescent="0.2"/>
    <row r="60" spans="2:16" x14ac:dyDescent="0.2">
      <c r="B60" s="32" t="s">
        <v>150</v>
      </c>
      <c r="M60" s="179" t="s">
        <v>1162</v>
      </c>
      <c r="N60" s="388"/>
      <c r="O60" s="402"/>
      <c r="P60" s="36"/>
    </row>
    <row r="61" spans="2:16" ht="4.7" customHeight="1" x14ac:dyDescent="0.2"/>
    <row r="62" spans="2:16" x14ac:dyDescent="0.2">
      <c r="B62" s="35" t="s">
        <v>151</v>
      </c>
      <c r="H62" s="388"/>
      <c r="I62" s="32" t="s">
        <v>152</v>
      </c>
    </row>
    <row r="63" spans="2:16" ht="4.7" customHeight="1" x14ac:dyDescent="0.2"/>
    <row r="64" spans="2:16" x14ac:dyDescent="0.2">
      <c r="H64" s="388"/>
      <c r="I64" s="91" t="s">
        <v>610</v>
      </c>
      <c r="M64" s="751"/>
      <c r="N64" s="752"/>
      <c r="O64" s="752"/>
      <c r="P64" s="753"/>
    </row>
    <row r="65" spans="2:16" ht="4.7" customHeight="1" x14ac:dyDescent="0.2"/>
    <row r="66" spans="2:16" x14ac:dyDescent="0.2">
      <c r="H66" s="388"/>
      <c r="I66" s="32" t="s">
        <v>153</v>
      </c>
    </row>
    <row r="67" spans="2:16" ht="4.7" customHeight="1" x14ac:dyDescent="0.2"/>
    <row r="68" spans="2:16" x14ac:dyDescent="0.2">
      <c r="H68" s="388"/>
      <c r="I68" s="344" t="s">
        <v>609</v>
      </c>
      <c r="J68" s="64" t="s">
        <v>154</v>
      </c>
      <c r="K68" s="64"/>
      <c r="L68" s="631"/>
      <c r="M68" s="632"/>
      <c r="N68" s="632"/>
      <c r="O68" s="632"/>
      <c r="P68" s="633"/>
    </row>
    <row r="69" spans="2:16" ht="4.7" customHeight="1" x14ac:dyDescent="0.2"/>
    <row r="70" spans="2:16" x14ac:dyDescent="0.2">
      <c r="B70" s="35" t="s">
        <v>155</v>
      </c>
      <c r="H70" s="393"/>
      <c r="I70" s="32" t="s">
        <v>469</v>
      </c>
      <c r="K70" s="11"/>
      <c r="L70" s="32" t="s">
        <v>156</v>
      </c>
      <c r="P70" s="8"/>
    </row>
    <row r="72" spans="2:16" x14ac:dyDescent="0.2">
      <c r="B72" s="64" t="s">
        <v>624</v>
      </c>
      <c r="C72" s="64"/>
      <c r="M72" s="179" t="s">
        <v>1162</v>
      </c>
      <c r="N72" s="388"/>
      <c r="O72" s="402"/>
      <c r="P72" s="36"/>
    </row>
    <row r="73" spans="2:16" ht="4.7" customHeight="1" x14ac:dyDescent="0.2">
      <c r="B73" s="64"/>
      <c r="C73" s="64"/>
    </row>
    <row r="74" spans="2:16" x14ac:dyDescent="0.2">
      <c r="B74" s="169" t="s">
        <v>468</v>
      </c>
      <c r="C74" s="64"/>
      <c r="G74" s="92"/>
      <c r="H74" s="669"/>
      <c r="I74" s="670"/>
      <c r="J74" s="670"/>
      <c r="K74" s="670"/>
      <c r="L74" s="670"/>
      <c r="M74" s="670"/>
      <c r="N74" s="670"/>
      <c r="O74" s="670"/>
      <c r="P74" s="671"/>
    </row>
    <row r="75" spans="2:16" ht="12.75" customHeight="1" x14ac:dyDescent="0.2">
      <c r="G75" s="92"/>
      <c r="H75" s="672"/>
      <c r="I75" s="673"/>
      <c r="J75" s="673"/>
      <c r="K75" s="673"/>
      <c r="L75" s="673"/>
      <c r="M75" s="673"/>
      <c r="N75" s="673"/>
      <c r="O75" s="673"/>
      <c r="P75" s="674"/>
    </row>
    <row r="76" spans="2:16" ht="12.75" customHeight="1" x14ac:dyDescent="0.2">
      <c r="G76" s="92"/>
      <c r="H76" s="672"/>
      <c r="I76" s="673"/>
      <c r="J76" s="673"/>
      <c r="K76" s="673"/>
      <c r="L76" s="673"/>
      <c r="M76" s="673"/>
      <c r="N76" s="673"/>
      <c r="O76" s="673"/>
      <c r="P76" s="674"/>
    </row>
    <row r="77" spans="2:16" ht="12.75" customHeight="1" x14ac:dyDescent="0.2">
      <c r="G77" s="92"/>
      <c r="H77" s="675"/>
      <c r="I77" s="676"/>
      <c r="J77" s="676"/>
      <c r="K77" s="676"/>
      <c r="L77" s="676"/>
      <c r="M77" s="676"/>
      <c r="N77" s="676"/>
      <c r="O77" s="676"/>
      <c r="P77" s="677"/>
    </row>
    <row r="79" spans="2:16" x14ac:dyDescent="0.2">
      <c r="B79" s="64" t="s">
        <v>157</v>
      </c>
      <c r="C79" s="64"/>
      <c r="D79" s="64"/>
      <c r="E79" s="64"/>
      <c r="F79" s="64"/>
      <c r="G79" s="64"/>
      <c r="H79" s="64"/>
      <c r="M79" s="179" t="s">
        <v>1162</v>
      </c>
      <c r="N79" s="388"/>
      <c r="O79" s="402"/>
      <c r="P79" s="36"/>
    </row>
    <row r="80" spans="2:16" x14ac:dyDescent="0.2">
      <c r="B80" s="169" t="s">
        <v>149</v>
      </c>
      <c r="C80" s="64"/>
      <c r="D80" s="64"/>
      <c r="E80" s="64"/>
      <c r="F80" s="64"/>
      <c r="G80" s="64"/>
      <c r="H80" s="64"/>
    </row>
    <row r="81" spans="2:16" ht="4.7" customHeight="1" thickBot="1" x14ac:dyDescent="0.25">
      <c r="B81" s="66"/>
      <c r="C81" s="66"/>
      <c r="D81" s="66"/>
      <c r="E81" s="66"/>
      <c r="F81" s="66"/>
      <c r="G81" s="66"/>
      <c r="H81" s="66"/>
      <c r="I81" s="66"/>
      <c r="J81" s="66"/>
      <c r="K81" s="66"/>
      <c r="L81" s="66"/>
      <c r="M81" s="66"/>
      <c r="N81" s="66"/>
      <c r="O81" s="66"/>
      <c r="P81" s="66"/>
    </row>
    <row r="82" spans="2:16" ht="4.7" customHeight="1" thickTop="1" x14ac:dyDescent="0.2"/>
    <row r="83" spans="2:16" x14ac:dyDescent="0.2">
      <c r="B83" s="64" t="s">
        <v>158</v>
      </c>
      <c r="C83" s="64"/>
      <c r="D83" s="64"/>
      <c r="E83" s="64"/>
      <c r="F83" s="64"/>
      <c r="G83" s="64"/>
      <c r="H83" s="64"/>
      <c r="I83" s="179" t="s">
        <v>1162</v>
      </c>
      <c r="J83" s="388"/>
      <c r="O83" s="402"/>
      <c r="P83" s="36"/>
    </row>
    <row r="84" spans="2:16" ht="4.7" customHeight="1" x14ac:dyDescent="0.2">
      <c r="B84" s="64"/>
      <c r="C84" s="64"/>
      <c r="D84" s="64"/>
      <c r="E84" s="64"/>
      <c r="F84" s="64"/>
      <c r="G84" s="64"/>
      <c r="H84" s="64"/>
    </row>
    <row r="85" spans="2:16" x14ac:dyDescent="0.2">
      <c r="B85" s="169" t="s">
        <v>159</v>
      </c>
      <c r="C85" s="64"/>
      <c r="D85" s="64"/>
      <c r="E85" s="64"/>
      <c r="F85" s="64"/>
      <c r="G85" s="64"/>
      <c r="H85" s="64"/>
      <c r="I85" s="179" t="s">
        <v>1162</v>
      </c>
      <c r="J85" s="388"/>
      <c r="K85" s="35" t="s">
        <v>161</v>
      </c>
      <c r="N85" s="11"/>
    </row>
    <row r="86" spans="2:16" ht="4.7" customHeight="1" x14ac:dyDescent="0.2">
      <c r="B86" s="64"/>
      <c r="C86" s="64"/>
      <c r="D86" s="64"/>
      <c r="E86" s="64"/>
      <c r="F86" s="64"/>
      <c r="G86" s="64"/>
      <c r="H86" s="64"/>
    </row>
    <row r="87" spans="2:16" x14ac:dyDescent="0.2">
      <c r="B87" s="344" t="s">
        <v>160</v>
      </c>
      <c r="C87" s="64"/>
      <c r="D87" s="64"/>
      <c r="E87" s="64"/>
      <c r="F87" s="64"/>
      <c r="G87" s="64"/>
      <c r="H87" s="64"/>
      <c r="I87" s="179" t="s">
        <v>1162</v>
      </c>
      <c r="J87" s="388"/>
      <c r="K87" s="35" t="s">
        <v>161</v>
      </c>
      <c r="N87" s="11"/>
    </row>
    <row r="88" spans="2:16" x14ac:dyDescent="0.2">
      <c r="B88" s="91"/>
      <c r="H88" s="402"/>
      <c r="I88" s="36"/>
      <c r="J88" s="46"/>
      <c r="K88" s="36"/>
      <c r="L88" s="64"/>
      <c r="M88" s="169"/>
      <c r="N88" s="64"/>
      <c r="O88" s="64"/>
      <c r="P88" s="170"/>
    </row>
    <row r="89" spans="2:16" ht="4.7" customHeight="1" thickBot="1" x14ac:dyDescent="0.25">
      <c r="B89" s="66"/>
      <c r="C89" s="66"/>
      <c r="D89" s="66"/>
      <c r="E89" s="66"/>
      <c r="F89" s="66"/>
      <c r="G89" s="66"/>
      <c r="H89" s="66"/>
      <c r="I89" s="66"/>
      <c r="J89" s="66"/>
      <c r="K89" s="66"/>
      <c r="L89" s="66"/>
      <c r="M89" s="66"/>
      <c r="N89" s="66"/>
      <c r="O89" s="66"/>
      <c r="P89" s="66"/>
    </row>
    <row r="90" spans="2:16" ht="13.5" thickTop="1" x14ac:dyDescent="0.2">
      <c r="B90" s="605" t="str">
        <f>Guide!$C$29</f>
        <v>For year: 2022</v>
      </c>
      <c r="P90" s="32" t="s">
        <v>162</v>
      </c>
    </row>
  </sheetData>
  <sheetProtection algorithmName="SHA-512" hashValue="i6Qliu5/sAVlI08PRbFPK8sRmbAgSQX14COk1CecWE13gKad8AnYHbM5lLxEUOmxXrVXNLiFHYBEZBvU8a0G+Q==" saltValue="zftK9bLHZK2cPF+rWtCiGQ==" spinCount="100000" sheet="1" objects="1" scenarios="1"/>
  <mergeCells count="13">
    <mergeCell ref="L68:P68"/>
    <mergeCell ref="H74:P77"/>
    <mergeCell ref="K5:L5"/>
    <mergeCell ref="M64:P64"/>
    <mergeCell ref="D42:E42"/>
    <mergeCell ref="D40:E40"/>
    <mergeCell ref="D38:P38"/>
    <mergeCell ref="O1:P1"/>
    <mergeCell ref="K7:L7"/>
    <mergeCell ref="K12:L12"/>
    <mergeCell ref="G24:P24"/>
    <mergeCell ref="G29:H29"/>
    <mergeCell ref="K10:L10"/>
  </mergeCells>
  <phoneticPr fontId="4" type="noConversion"/>
  <printOptions horizontalCentered="1"/>
  <pageMargins left="0.28000000000000003" right="0.28000000000000003" top="0.55000000000000004" bottom="0.49" header="0.39" footer="0.38"/>
  <pageSetup scale="80" orientation="portrait" r:id="rId1"/>
  <headerFooter alignWithMargins="0">
    <oddHeader>&amp;C&amp;"Arial,Bold"Low-Income Housing Tax Credit / Tax Exempt Bond Application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Tables!$D$2:$D$3</xm:f>
          </x14:formula1>
          <xm:sqref>N5 N8 N10 N13 N18 N20 N22 H27 N44 N47 N51 N60 N72 N79 J83 J85 J87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P72"/>
  <sheetViews>
    <sheetView zoomScaleNormal="100" workbookViewId="0">
      <selection activeCell="B7" sqref="B7"/>
    </sheetView>
  </sheetViews>
  <sheetFormatPr defaultColWidth="9" defaultRowHeight="12.75" x14ac:dyDescent="0.2"/>
  <cols>
    <col min="1" max="1" width="3" style="32" bestFit="1" customWidth="1"/>
    <col min="2" max="2" width="5" style="32" bestFit="1" customWidth="1"/>
    <col min="3" max="3" width="14.85546875" style="32" customWidth="1"/>
    <col min="4" max="4" width="6.140625" style="32" customWidth="1"/>
    <col min="5" max="5" width="6.7109375" style="32" bestFit="1" customWidth="1"/>
    <col min="6" max="6" width="5.85546875" style="32" bestFit="1" customWidth="1"/>
    <col min="7" max="7" width="7.7109375" style="32" bestFit="1" customWidth="1"/>
    <col min="8" max="8" width="10.5703125" style="32" customWidth="1"/>
    <col min="9" max="9" width="10.28515625" style="32" bestFit="1" customWidth="1"/>
    <col min="10" max="10" width="11.28515625" style="32" customWidth="1"/>
    <col min="11" max="11" width="10.7109375" style="32" customWidth="1"/>
    <col min="12" max="12" width="9" style="32" bestFit="1" customWidth="1"/>
    <col min="13" max="13" width="17.5703125" style="32" customWidth="1"/>
    <col min="14" max="14" width="5" style="32" customWidth="1"/>
    <col min="15" max="15" width="9" style="32"/>
    <col min="16" max="16" width="11.28515625" style="32" bestFit="1" customWidth="1"/>
    <col min="17" max="16384" width="9" style="32"/>
  </cols>
  <sheetData>
    <row r="1" spans="2:15" x14ac:dyDescent="0.2">
      <c r="B1" s="396">
        <f>'1'!J4</f>
        <v>0</v>
      </c>
      <c r="G1" s="171"/>
      <c r="H1" s="171"/>
      <c r="I1" s="171"/>
      <c r="K1" s="157"/>
      <c r="L1" s="157"/>
      <c r="M1" s="157">
        <f>'1'!Q4</f>
        <v>0</v>
      </c>
    </row>
    <row r="3" spans="2:15" ht="15.75" x14ac:dyDescent="0.25">
      <c r="B3" s="49" t="s">
        <v>1454</v>
      </c>
      <c r="C3" s="43"/>
      <c r="D3" s="43"/>
      <c r="E3" s="43"/>
      <c r="F3" s="43"/>
      <c r="G3" s="43"/>
      <c r="H3" s="43"/>
      <c r="I3" s="43"/>
      <c r="J3" s="43"/>
      <c r="K3" s="43"/>
      <c r="L3" s="43"/>
      <c r="M3" s="43"/>
      <c r="N3" s="150"/>
      <c r="O3" s="150"/>
    </row>
    <row r="4" spans="2:15" ht="7.9" customHeight="1" x14ac:dyDescent="0.2">
      <c r="N4" s="64"/>
      <c r="O4" s="64"/>
    </row>
    <row r="5" spans="2:15" x14ac:dyDescent="0.2">
      <c r="B5" s="35" t="s">
        <v>163</v>
      </c>
      <c r="N5" s="64"/>
      <c r="O5" s="64"/>
    </row>
    <row r="6" spans="2:15" ht="7.15" customHeight="1" x14ac:dyDescent="0.2">
      <c r="N6" s="64"/>
      <c r="O6" s="64"/>
    </row>
    <row r="7" spans="2:15" x14ac:dyDescent="0.2">
      <c r="B7" s="5"/>
      <c r="C7" s="32" t="s">
        <v>164</v>
      </c>
      <c r="N7" s="64"/>
      <c r="O7" s="64"/>
    </row>
    <row r="8" spans="2:15" x14ac:dyDescent="0.2">
      <c r="C8" s="35" t="s">
        <v>472</v>
      </c>
      <c r="N8" s="64"/>
      <c r="O8" s="64"/>
    </row>
    <row r="9" spans="2:15" ht="4.7" customHeight="1" x14ac:dyDescent="0.2">
      <c r="N9" s="64"/>
      <c r="O9" s="64"/>
    </row>
    <row r="10" spans="2:15" x14ac:dyDescent="0.2">
      <c r="B10" s="5"/>
      <c r="C10" s="32" t="s">
        <v>165</v>
      </c>
      <c r="N10" s="64"/>
      <c r="O10" s="64"/>
    </row>
    <row r="11" spans="2:15" x14ac:dyDescent="0.2">
      <c r="C11" s="35" t="s">
        <v>473</v>
      </c>
      <c r="N11" s="64"/>
      <c r="O11" s="64"/>
    </row>
    <row r="12" spans="2:15" ht="7.15" customHeight="1" x14ac:dyDescent="0.2">
      <c r="N12" s="64"/>
      <c r="O12" s="64"/>
    </row>
    <row r="13" spans="2:15" x14ac:dyDescent="0.2">
      <c r="B13" s="376"/>
      <c r="C13" s="32" t="s">
        <v>1381</v>
      </c>
      <c r="N13" s="64"/>
      <c r="O13" s="64"/>
    </row>
    <row r="14" spans="2:15" ht="7.15" customHeight="1" x14ac:dyDescent="0.2">
      <c r="N14" s="64"/>
      <c r="O14" s="64"/>
    </row>
    <row r="15" spans="2:15" x14ac:dyDescent="0.2">
      <c r="B15" s="771" t="s">
        <v>1455</v>
      </c>
      <c r="C15" s="771"/>
      <c r="D15" s="771"/>
      <c r="E15" s="771"/>
      <c r="F15" s="771"/>
      <c r="G15" s="771"/>
      <c r="H15" s="771"/>
      <c r="I15" s="771"/>
      <c r="J15" s="771"/>
      <c r="K15" s="771"/>
      <c r="L15" s="771"/>
      <c r="M15" s="771"/>
      <c r="N15" s="64"/>
      <c r="O15" s="64"/>
    </row>
    <row r="16" spans="2:15" x14ac:dyDescent="0.2">
      <c r="B16" s="771"/>
      <c r="C16" s="771"/>
      <c r="D16" s="771"/>
      <c r="E16" s="771"/>
      <c r="F16" s="771"/>
      <c r="G16" s="771"/>
      <c r="H16" s="771"/>
      <c r="I16" s="771"/>
      <c r="J16" s="771"/>
      <c r="K16" s="771"/>
      <c r="L16" s="771"/>
      <c r="M16" s="771"/>
      <c r="N16" s="64"/>
      <c r="O16" s="64"/>
    </row>
    <row r="17" spans="1:16" x14ac:dyDescent="0.2">
      <c r="B17" s="771"/>
      <c r="C17" s="771"/>
      <c r="D17" s="771"/>
      <c r="E17" s="771"/>
      <c r="F17" s="771"/>
      <c r="G17" s="771"/>
      <c r="H17" s="771"/>
      <c r="I17" s="771"/>
      <c r="J17" s="771"/>
      <c r="K17" s="771"/>
      <c r="L17" s="771"/>
      <c r="M17" s="771"/>
      <c r="N17" s="64"/>
      <c r="O17" s="64"/>
    </row>
    <row r="18" spans="1:16" x14ac:dyDescent="0.2">
      <c r="B18" s="771"/>
      <c r="C18" s="771"/>
      <c r="D18" s="771"/>
      <c r="E18" s="771"/>
      <c r="F18" s="771"/>
      <c r="G18" s="771"/>
      <c r="H18" s="771"/>
      <c r="I18" s="771"/>
      <c r="J18" s="771"/>
      <c r="K18" s="771"/>
      <c r="L18" s="771"/>
      <c r="M18" s="771"/>
      <c r="N18" s="64"/>
      <c r="O18" s="64"/>
    </row>
    <row r="19" spans="1:16" x14ac:dyDescent="0.2">
      <c r="B19" s="771"/>
      <c r="C19" s="771"/>
      <c r="D19" s="771"/>
      <c r="E19" s="771"/>
      <c r="F19" s="771"/>
      <c r="G19" s="771"/>
      <c r="H19" s="771"/>
      <c r="I19" s="771"/>
      <c r="J19" s="771"/>
      <c r="K19" s="771"/>
      <c r="L19" s="771"/>
      <c r="M19" s="771"/>
      <c r="N19" s="64"/>
      <c r="O19" s="64"/>
    </row>
    <row r="20" spans="1:16" ht="6.6" customHeight="1" thickBot="1" x14ac:dyDescent="0.25">
      <c r="B20" s="66"/>
      <c r="C20" s="66"/>
      <c r="D20" s="66"/>
      <c r="E20" s="66"/>
      <c r="F20" s="66"/>
      <c r="G20" s="66"/>
      <c r="H20" s="66"/>
      <c r="I20" s="66"/>
      <c r="J20" s="66"/>
      <c r="K20" s="66"/>
      <c r="L20" s="66"/>
      <c r="M20" s="66"/>
      <c r="N20" s="92"/>
      <c r="O20" s="92"/>
    </row>
    <row r="21" spans="1:16" ht="16.5" thickTop="1" x14ac:dyDescent="0.25">
      <c r="B21" s="757" t="s">
        <v>1456</v>
      </c>
      <c r="C21" s="757"/>
      <c r="D21" s="757"/>
      <c r="E21" s="757"/>
      <c r="F21" s="757"/>
      <c r="G21" s="757"/>
      <c r="H21" s="757"/>
      <c r="I21" s="757"/>
      <c r="J21" s="757"/>
      <c r="K21" s="757"/>
      <c r="L21" s="757"/>
      <c r="M21" s="757"/>
      <c r="N21" s="92"/>
      <c r="O21" s="92"/>
    </row>
    <row r="23" spans="1:16" x14ac:dyDescent="0.2">
      <c r="B23" s="778" t="s">
        <v>1201</v>
      </c>
      <c r="C23" s="778"/>
      <c r="D23" s="778"/>
      <c r="E23" s="778"/>
      <c r="F23" s="778"/>
      <c r="G23" s="778"/>
      <c r="H23" s="778"/>
      <c r="I23" s="778"/>
      <c r="J23" s="778"/>
      <c r="K23" s="778"/>
      <c r="L23" s="778"/>
      <c r="M23" s="778"/>
    </row>
    <row r="24" spans="1:16" ht="38.25" x14ac:dyDescent="0.2">
      <c r="B24" s="308" t="s">
        <v>285</v>
      </c>
      <c r="C24" s="438" t="s">
        <v>1445</v>
      </c>
      <c r="D24" s="174" t="s">
        <v>116</v>
      </c>
      <c r="E24" s="174" t="s">
        <v>1186</v>
      </c>
      <c r="F24" s="174" t="s">
        <v>1185</v>
      </c>
      <c r="G24" s="174" t="s">
        <v>972</v>
      </c>
      <c r="H24" s="302" t="s">
        <v>1424</v>
      </c>
      <c r="I24" s="302" t="s">
        <v>974</v>
      </c>
      <c r="J24" s="302" t="s">
        <v>1187</v>
      </c>
      <c r="K24" s="438" t="s">
        <v>1425</v>
      </c>
      <c r="L24" s="174" t="s">
        <v>1188</v>
      </c>
      <c r="M24" s="302" t="s">
        <v>1426</v>
      </c>
      <c r="N24" s="435" t="s">
        <v>1421</v>
      </c>
      <c r="O24" s="435" t="s">
        <v>1422</v>
      </c>
      <c r="P24" s="435" t="s">
        <v>1423</v>
      </c>
    </row>
    <row r="25" spans="1:16" ht="14.1" customHeight="1" x14ac:dyDescent="0.2">
      <c r="A25" s="32">
        <v>1</v>
      </c>
      <c r="B25" s="299"/>
      <c r="C25" s="299"/>
      <c r="D25" s="299"/>
      <c r="E25" s="299"/>
      <c r="F25" s="300"/>
      <c r="G25" s="301"/>
      <c r="H25" s="297"/>
      <c r="I25" s="297"/>
      <c r="J25" s="298">
        <f t="shared" ref="J25:J44" si="0">H25+I25</f>
        <v>0</v>
      </c>
      <c r="K25" s="596"/>
      <c r="L25" s="595"/>
      <c r="M25" s="296"/>
      <c r="N25" s="436">
        <f>D25*E25</f>
        <v>0</v>
      </c>
      <c r="O25" s="436">
        <f>D25*G25</f>
        <v>0</v>
      </c>
      <c r="P25" s="437">
        <f>D25*H25</f>
        <v>0</v>
      </c>
    </row>
    <row r="26" spans="1:16" ht="14.1" customHeight="1" x14ac:dyDescent="0.2">
      <c r="A26" s="32">
        <v>2</v>
      </c>
      <c r="B26" s="299"/>
      <c r="C26" s="299"/>
      <c r="D26" s="299"/>
      <c r="E26" s="299"/>
      <c r="F26" s="300"/>
      <c r="G26" s="301"/>
      <c r="H26" s="297"/>
      <c r="I26" s="297"/>
      <c r="J26" s="298">
        <f t="shared" si="0"/>
        <v>0</v>
      </c>
      <c r="K26" s="596"/>
      <c r="L26" s="595"/>
      <c r="M26" s="296"/>
      <c r="N26" s="436">
        <f t="shared" ref="N26:N44" si="1">D26*E26</f>
        <v>0</v>
      </c>
      <c r="O26" s="436">
        <f t="shared" ref="O26:O44" si="2">D26*G26</f>
        <v>0</v>
      </c>
      <c r="P26" s="437">
        <f t="shared" ref="P26:P44" si="3">D26*H26</f>
        <v>0</v>
      </c>
    </row>
    <row r="27" spans="1:16" ht="14.1" customHeight="1" x14ac:dyDescent="0.2">
      <c r="A27" s="32">
        <v>3</v>
      </c>
      <c r="B27" s="299"/>
      <c r="C27" s="299"/>
      <c r="D27" s="299"/>
      <c r="E27" s="299"/>
      <c r="F27" s="300"/>
      <c r="G27" s="301"/>
      <c r="H27" s="297"/>
      <c r="I27" s="297"/>
      <c r="J27" s="298">
        <f t="shared" si="0"/>
        <v>0</v>
      </c>
      <c r="K27" s="596"/>
      <c r="L27" s="595"/>
      <c r="M27" s="296"/>
      <c r="N27" s="436">
        <f t="shared" si="1"/>
        <v>0</v>
      </c>
      <c r="O27" s="436">
        <f t="shared" si="2"/>
        <v>0</v>
      </c>
      <c r="P27" s="437">
        <f t="shared" si="3"/>
        <v>0</v>
      </c>
    </row>
    <row r="28" spans="1:16" ht="14.1" customHeight="1" x14ac:dyDescent="0.2">
      <c r="A28" s="32">
        <v>4</v>
      </c>
      <c r="B28" s="299"/>
      <c r="C28" s="299"/>
      <c r="D28" s="299"/>
      <c r="E28" s="299"/>
      <c r="F28" s="300"/>
      <c r="G28" s="301"/>
      <c r="H28" s="297"/>
      <c r="I28" s="297"/>
      <c r="J28" s="298">
        <f t="shared" si="0"/>
        <v>0</v>
      </c>
      <c r="K28" s="596"/>
      <c r="L28" s="595"/>
      <c r="M28" s="296"/>
      <c r="N28" s="436">
        <f t="shared" si="1"/>
        <v>0</v>
      </c>
      <c r="O28" s="436">
        <f t="shared" si="2"/>
        <v>0</v>
      </c>
      <c r="P28" s="437">
        <f t="shared" si="3"/>
        <v>0</v>
      </c>
    </row>
    <row r="29" spans="1:16" ht="14.1" customHeight="1" x14ac:dyDescent="0.2">
      <c r="A29" s="32">
        <v>5</v>
      </c>
      <c r="B29" s="299"/>
      <c r="C29" s="299"/>
      <c r="D29" s="299"/>
      <c r="E29" s="299"/>
      <c r="F29" s="300"/>
      <c r="G29" s="301"/>
      <c r="H29" s="297"/>
      <c r="I29" s="297"/>
      <c r="J29" s="298">
        <f t="shared" si="0"/>
        <v>0</v>
      </c>
      <c r="K29" s="596"/>
      <c r="L29" s="595"/>
      <c r="M29" s="296"/>
      <c r="N29" s="436">
        <f t="shared" si="1"/>
        <v>0</v>
      </c>
      <c r="O29" s="436">
        <f t="shared" si="2"/>
        <v>0</v>
      </c>
      <c r="P29" s="437">
        <f t="shared" si="3"/>
        <v>0</v>
      </c>
    </row>
    <row r="30" spans="1:16" ht="14.1" customHeight="1" x14ac:dyDescent="0.2">
      <c r="A30" s="32">
        <v>6</v>
      </c>
      <c r="B30" s="299"/>
      <c r="C30" s="299"/>
      <c r="D30" s="299"/>
      <c r="E30" s="299"/>
      <c r="F30" s="300"/>
      <c r="G30" s="301"/>
      <c r="H30" s="297"/>
      <c r="I30" s="297"/>
      <c r="J30" s="298">
        <f t="shared" si="0"/>
        <v>0</v>
      </c>
      <c r="K30" s="596"/>
      <c r="L30" s="595"/>
      <c r="M30" s="296"/>
      <c r="N30" s="436">
        <f t="shared" si="1"/>
        <v>0</v>
      </c>
      <c r="O30" s="436">
        <f t="shared" si="2"/>
        <v>0</v>
      </c>
      <c r="P30" s="437">
        <f t="shared" si="3"/>
        <v>0</v>
      </c>
    </row>
    <row r="31" spans="1:16" ht="14.1" customHeight="1" x14ac:dyDescent="0.2">
      <c r="A31" s="32">
        <v>7</v>
      </c>
      <c r="B31" s="299"/>
      <c r="C31" s="299"/>
      <c r="D31" s="299"/>
      <c r="E31" s="299"/>
      <c r="F31" s="300"/>
      <c r="G31" s="301"/>
      <c r="H31" s="297"/>
      <c r="I31" s="297"/>
      <c r="J31" s="298">
        <f t="shared" si="0"/>
        <v>0</v>
      </c>
      <c r="K31" s="596"/>
      <c r="L31" s="595"/>
      <c r="M31" s="296"/>
      <c r="N31" s="436">
        <f t="shared" si="1"/>
        <v>0</v>
      </c>
      <c r="O31" s="436">
        <f t="shared" si="2"/>
        <v>0</v>
      </c>
      <c r="P31" s="437">
        <f t="shared" si="3"/>
        <v>0</v>
      </c>
    </row>
    <row r="32" spans="1:16" ht="14.1" customHeight="1" x14ac:dyDescent="0.2">
      <c r="A32" s="32">
        <v>8</v>
      </c>
      <c r="B32" s="299"/>
      <c r="C32" s="299"/>
      <c r="D32" s="299"/>
      <c r="E32" s="299"/>
      <c r="F32" s="300"/>
      <c r="G32" s="301"/>
      <c r="H32" s="297"/>
      <c r="I32" s="297"/>
      <c r="J32" s="298">
        <f t="shared" si="0"/>
        <v>0</v>
      </c>
      <c r="K32" s="596"/>
      <c r="L32" s="595"/>
      <c r="M32" s="296"/>
      <c r="N32" s="436">
        <f t="shared" si="1"/>
        <v>0</v>
      </c>
      <c r="O32" s="436">
        <f t="shared" si="2"/>
        <v>0</v>
      </c>
      <c r="P32" s="437">
        <f t="shared" si="3"/>
        <v>0</v>
      </c>
    </row>
    <row r="33" spans="1:16" ht="14.1" customHeight="1" x14ac:dyDescent="0.2">
      <c r="A33" s="32">
        <v>9</v>
      </c>
      <c r="B33" s="299"/>
      <c r="C33" s="299"/>
      <c r="D33" s="299"/>
      <c r="E33" s="299"/>
      <c r="F33" s="300"/>
      <c r="G33" s="301"/>
      <c r="H33" s="297"/>
      <c r="I33" s="297"/>
      <c r="J33" s="298">
        <f t="shared" si="0"/>
        <v>0</v>
      </c>
      <c r="K33" s="596"/>
      <c r="L33" s="595"/>
      <c r="M33" s="296"/>
      <c r="N33" s="436">
        <f t="shared" si="1"/>
        <v>0</v>
      </c>
      <c r="O33" s="436">
        <f t="shared" si="2"/>
        <v>0</v>
      </c>
      <c r="P33" s="437">
        <f t="shared" si="3"/>
        <v>0</v>
      </c>
    </row>
    <row r="34" spans="1:16" ht="14.1" customHeight="1" x14ac:dyDescent="0.2">
      <c r="A34" s="32">
        <v>10</v>
      </c>
      <c r="B34" s="299"/>
      <c r="C34" s="299"/>
      <c r="D34" s="299"/>
      <c r="E34" s="299"/>
      <c r="F34" s="300"/>
      <c r="G34" s="301"/>
      <c r="H34" s="297"/>
      <c r="I34" s="297"/>
      <c r="J34" s="298">
        <f t="shared" si="0"/>
        <v>0</v>
      </c>
      <c r="K34" s="596"/>
      <c r="L34" s="595"/>
      <c r="M34" s="296"/>
      <c r="N34" s="436">
        <f t="shared" si="1"/>
        <v>0</v>
      </c>
      <c r="O34" s="436">
        <f t="shared" si="2"/>
        <v>0</v>
      </c>
      <c r="P34" s="437">
        <f t="shared" si="3"/>
        <v>0</v>
      </c>
    </row>
    <row r="35" spans="1:16" ht="14.1" customHeight="1" x14ac:dyDescent="0.2">
      <c r="A35" s="32">
        <v>11</v>
      </c>
      <c r="B35" s="299"/>
      <c r="C35" s="299"/>
      <c r="D35" s="299"/>
      <c r="E35" s="299"/>
      <c r="F35" s="300"/>
      <c r="G35" s="301"/>
      <c r="H35" s="297"/>
      <c r="I35" s="297"/>
      <c r="J35" s="298">
        <f t="shared" si="0"/>
        <v>0</v>
      </c>
      <c r="K35" s="596"/>
      <c r="L35" s="595"/>
      <c r="M35" s="296"/>
      <c r="N35" s="436">
        <f t="shared" si="1"/>
        <v>0</v>
      </c>
      <c r="O35" s="436">
        <f t="shared" si="2"/>
        <v>0</v>
      </c>
      <c r="P35" s="437">
        <f t="shared" si="3"/>
        <v>0</v>
      </c>
    </row>
    <row r="36" spans="1:16" ht="14.1" customHeight="1" x14ac:dyDescent="0.2">
      <c r="A36" s="32">
        <v>12</v>
      </c>
      <c r="B36" s="299"/>
      <c r="C36" s="299"/>
      <c r="D36" s="299"/>
      <c r="E36" s="299"/>
      <c r="F36" s="300"/>
      <c r="G36" s="301"/>
      <c r="H36" s="297"/>
      <c r="I36" s="297"/>
      <c r="J36" s="298">
        <f t="shared" si="0"/>
        <v>0</v>
      </c>
      <c r="K36" s="596"/>
      <c r="L36" s="595"/>
      <c r="M36" s="296"/>
      <c r="N36" s="436">
        <f t="shared" si="1"/>
        <v>0</v>
      </c>
      <c r="O36" s="436">
        <f t="shared" si="2"/>
        <v>0</v>
      </c>
      <c r="P36" s="437">
        <f t="shared" si="3"/>
        <v>0</v>
      </c>
    </row>
    <row r="37" spans="1:16" ht="14.1" customHeight="1" x14ac:dyDescent="0.2">
      <c r="A37" s="32">
        <v>13</v>
      </c>
      <c r="B37" s="299"/>
      <c r="C37" s="299"/>
      <c r="D37" s="299"/>
      <c r="E37" s="299"/>
      <c r="F37" s="300"/>
      <c r="G37" s="301"/>
      <c r="H37" s="297"/>
      <c r="I37" s="297"/>
      <c r="J37" s="298">
        <f t="shared" si="0"/>
        <v>0</v>
      </c>
      <c r="K37" s="596"/>
      <c r="L37" s="595"/>
      <c r="M37" s="296"/>
      <c r="N37" s="436">
        <f t="shared" si="1"/>
        <v>0</v>
      </c>
      <c r="O37" s="436">
        <f t="shared" si="2"/>
        <v>0</v>
      </c>
      <c r="P37" s="437">
        <f t="shared" si="3"/>
        <v>0</v>
      </c>
    </row>
    <row r="38" spans="1:16" x14ac:dyDescent="0.2">
      <c r="A38" s="32">
        <v>14</v>
      </c>
      <c r="B38" s="299"/>
      <c r="C38" s="299"/>
      <c r="D38" s="299"/>
      <c r="E38" s="299"/>
      <c r="F38" s="300"/>
      <c r="G38" s="301"/>
      <c r="H38" s="297"/>
      <c r="I38" s="297"/>
      <c r="J38" s="298">
        <f t="shared" si="0"/>
        <v>0</v>
      </c>
      <c r="K38" s="596"/>
      <c r="L38" s="595"/>
      <c r="M38" s="296"/>
      <c r="N38" s="436">
        <f t="shared" si="1"/>
        <v>0</v>
      </c>
      <c r="O38" s="436">
        <f t="shared" si="2"/>
        <v>0</v>
      </c>
      <c r="P38" s="437">
        <f t="shared" si="3"/>
        <v>0</v>
      </c>
    </row>
    <row r="39" spans="1:16" x14ac:dyDescent="0.2">
      <c r="A39" s="32">
        <v>15</v>
      </c>
      <c r="B39" s="299"/>
      <c r="C39" s="299"/>
      <c r="D39" s="299"/>
      <c r="E39" s="299"/>
      <c r="F39" s="300"/>
      <c r="G39" s="301"/>
      <c r="H39" s="297"/>
      <c r="I39" s="297"/>
      <c r="J39" s="298">
        <f t="shared" si="0"/>
        <v>0</v>
      </c>
      <c r="K39" s="596"/>
      <c r="L39" s="595"/>
      <c r="M39" s="296"/>
      <c r="N39" s="436">
        <f t="shared" si="1"/>
        <v>0</v>
      </c>
      <c r="O39" s="436">
        <f t="shared" si="2"/>
        <v>0</v>
      </c>
      <c r="P39" s="437">
        <f t="shared" si="3"/>
        <v>0</v>
      </c>
    </row>
    <row r="40" spans="1:16" x14ac:dyDescent="0.2">
      <c r="A40" s="32">
        <v>16</v>
      </c>
      <c r="B40" s="299"/>
      <c r="C40" s="299"/>
      <c r="D40" s="299"/>
      <c r="E40" s="299"/>
      <c r="F40" s="300"/>
      <c r="G40" s="301"/>
      <c r="H40" s="297"/>
      <c r="I40" s="297"/>
      <c r="J40" s="298">
        <f t="shared" si="0"/>
        <v>0</v>
      </c>
      <c r="K40" s="596"/>
      <c r="L40" s="595"/>
      <c r="M40" s="296"/>
      <c r="N40" s="436">
        <f t="shared" si="1"/>
        <v>0</v>
      </c>
      <c r="O40" s="436">
        <f t="shared" si="2"/>
        <v>0</v>
      </c>
      <c r="P40" s="437">
        <f t="shared" si="3"/>
        <v>0</v>
      </c>
    </row>
    <row r="41" spans="1:16" ht="14.1" customHeight="1" x14ac:dyDescent="0.2">
      <c r="A41" s="32">
        <v>17</v>
      </c>
      <c r="B41" s="299"/>
      <c r="C41" s="299"/>
      <c r="D41" s="299"/>
      <c r="E41" s="299"/>
      <c r="F41" s="300"/>
      <c r="G41" s="301"/>
      <c r="H41" s="297"/>
      <c r="I41" s="297"/>
      <c r="J41" s="298">
        <f t="shared" si="0"/>
        <v>0</v>
      </c>
      <c r="K41" s="596"/>
      <c r="L41" s="595"/>
      <c r="M41" s="296"/>
      <c r="N41" s="436">
        <f t="shared" si="1"/>
        <v>0</v>
      </c>
      <c r="O41" s="436">
        <f t="shared" si="2"/>
        <v>0</v>
      </c>
      <c r="P41" s="437">
        <f t="shared" si="3"/>
        <v>0</v>
      </c>
    </row>
    <row r="42" spans="1:16" ht="14.1" customHeight="1" x14ac:dyDescent="0.2">
      <c r="A42" s="32">
        <v>18</v>
      </c>
      <c r="B42" s="299"/>
      <c r="C42" s="299"/>
      <c r="D42" s="299"/>
      <c r="E42" s="299"/>
      <c r="F42" s="300"/>
      <c r="G42" s="301"/>
      <c r="H42" s="297"/>
      <c r="I42" s="297"/>
      <c r="J42" s="298">
        <f t="shared" si="0"/>
        <v>0</v>
      </c>
      <c r="K42" s="596"/>
      <c r="L42" s="595"/>
      <c r="M42" s="296"/>
      <c r="N42" s="436">
        <f t="shared" si="1"/>
        <v>0</v>
      </c>
      <c r="O42" s="436">
        <f t="shared" si="2"/>
        <v>0</v>
      </c>
      <c r="P42" s="437">
        <f t="shared" si="3"/>
        <v>0</v>
      </c>
    </row>
    <row r="43" spans="1:16" x14ac:dyDescent="0.2">
      <c r="A43" s="32">
        <v>19</v>
      </c>
      <c r="B43" s="299"/>
      <c r="C43" s="299"/>
      <c r="D43" s="299"/>
      <c r="E43" s="299"/>
      <c r="F43" s="300"/>
      <c r="G43" s="301"/>
      <c r="H43" s="297"/>
      <c r="I43" s="297"/>
      <c r="J43" s="298">
        <f t="shared" si="0"/>
        <v>0</v>
      </c>
      <c r="K43" s="596"/>
      <c r="L43" s="595"/>
      <c r="M43" s="296"/>
      <c r="N43" s="436">
        <f t="shared" si="1"/>
        <v>0</v>
      </c>
      <c r="O43" s="436">
        <f t="shared" si="2"/>
        <v>0</v>
      </c>
      <c r="P43" s="437">
        <f t="shared" si="3"/>
        <v>0</v>
      </c>
    </row>
    <row r="44" spans="1:16" x14ac:dyDescent="0.2">
      <c r="A44" s="32">
        <v>20</v>
      </c>
      <c r="B44" s="299"/>
      <c r="C44" s="299"/>
      <c r="D44" s="299"/>
      <c r="E44" s="299"/>
      <c r="F44" s="300"/>
      <c r="G44" s="301"/>
      <c r="H44" s="297"/>
      <c r="I44" s="297"/>
      <c r="J44" s="298">
        <f t="shared" si="0"/>
        <v>0</v>
      </c>
      <c r="K44" s="596"/>
      <c r="L44" s="595"/>
      <c r="M44" s="296"/>
      <c r="N44" s="436">
        <f t="shared" si="1"/>
        <v>0</v>
      </c>
      <c r="O44" s="436">
        <f t="shared" si="2"/>
        <v>0</v>
      </c>
      <c r="P44" s="437">
        <f t="shared" si="3"/>
        <v>0</v>
      </c>
    </row>
    <row r="45" spans="1:16" ht="14.1" customHeight="1" x14ac:dyDescent="0.2">
      <c r="D45" s="443">
        <f>SUM(D25:D44)</f>
        <v>0</v>
      </c>
      <c r="E45" s="440"/>
      <c r="F45" s="352"/>
      <c r="G45" s="441"/>
      <c r="H45" s="442"/>
      <c r="I45" s="439"/>
      <c r="J45" s="173"/>
      <c r="K45" s="176"/>
      <c r="L45" s="173"/>
      <c r="M45" s="86"/>
    </row>
    <row r="46" spans="1:16" ht="5.25" customHeight="1" x14ac:dyDescent="0.2">
      <c r="I46" s="439"/>
      <c r="J46" s="173"/>
      <c r="K46" s="176"/>
      <c r="L46" s="173"/>
    </row>
    <row r="47" spans="1:16" x14ac:dyDescent="0.2">
      <c r="B47" s="50" t="s">
        <v>1469</v>
      </c>
      <c r="C47" s="50"/>
      <c r="H47" s="173"/>
      <c r="I47" s="173"/>
      <c r="J47" s="173"/>
      <c r="K47" s="176"/>
      <c r="L47" s="173"/>
    </row>
    <row r="48" spans="1:16" ht="5.25" customHeight="1" x14ac:dyDescent="0.2">
      <c r="I48" s="439"/>
      <c r="J48" s="173"/>
      <c r="K48" s="176"/>
      <c r="L48" s="173"/>
    </row>
    <row r="49" spans="1:15" ht="13.5" customHeight="1" x14ac:dyDescent="0.2">
      <c r="B49" s="381" t="s">
        <v>1450</v>
      </c>
      <c r="C49" s="50"/>
      <c r="D49" s="459">
        <f>SUM(N25:N44)</f>
        <v>0</v>
      </c>
      <c r="F49" s="462" t="s">
        <v>1470</v>
      </c>
      <c r="G49" s="462"/>
      <c r="H49" s="462"/>
      <c r="I49" s="460">
        <f>SUM(O25:O44)</f>
        <v>0</v>
      </c>
      <c r="J49" s="775" t="s">
        <v>1427</v>
      </c>
      <c r="K49" s="775"/>
      <c r="L49" s="776">
        <f>SUM(P25:P44)</f>
        <v>0</v>
      </c>
      <c r="M49" s="777"/>
    </row>
    <row r="50" spans="1:15" ht="5.25" customHeight="1" x14ac:dyDescent="0.2">
      <c r="I50" s="439"/>
      <c r="J50" s="173"/>
      <c r="K50" s="176"/>
      <c r="L50" s="173"/>
    </row>
    <row r="51" spans="1:15" ht="13.5" customHeight="1" x14ac:dyDescent="0.2">
      <c r="B51" s="710" t="s">
        <v>1471</v>
      </c>
      <c r="C51" s="710"/>
      <c r="D51" s="458">
        <f>SUMIFS(D25:D44,B25:B44,"LI")</f>
        <v>0</v>
      </c>
      <c r="F51" s="768" t="s">
        <v>1472</v>
      </c>
      <c r="G51" s="768"/>
      <c r="H51" s="768"/>
      <c r="I51" s="463">
        <f>SUMIFS(D25:D44,B25:B44,"MR")</f>
        <v>0</v>
      </c>
      <c r="J51" s="420" t="s">
        <v>1475</v>
      </c>
      <c r="K51" s="461"/>
      <c r="L51" s="779" t="e">
        <f>D51/D45</f>
        <v>#DIV/0!</v>
      </c>
      <c r="M51" s="779"/>
    </row>
    <row r="52" spans="1:15" ht="5.25" customHeight="1" x14ac:dyDescent="0.2">
      <c r="I52" s="439"/>
      <c r="J52" s="173"/>
      <c r="K52" s="176"/>
      <c r="L52" s="464"/>
    </row>
    <row r="53" spans="1:15" ht="13.5" customHeight="1" x14ac:dyDescent="0.2">
      <c r="B53" s="710" t="s">
        <v>1476</v>
      </c>
      <c r="C53" s="710"/>
      <c r="D53" s="458">
        <f>SUMIFS(O25:O44,B25:B44,"LI")</f>
        <v>0</v>
      </c>
      <c r="F53" s="768" t="s">
        <v>1477</v>
      </c>
      <c r="G53" s="768"/>
      <c r="H53" s="768"/>
      <c r="I53" s="463">
        <f>SUMIFS(O25:O44,B25:B44,"MR")</f>
        <v>0</v>
      </c>
      <c r="J53" s="420" t="s">
        <v>1478</v>
      </c>
      <c r="K53" s="461"/>
      <c r="L53" s="779" t="e">
        <f>D53/I49</f>
        <v>#DIV/0!</v>
      </c>
      <c r="M53" s="779"/>
    </row>
    <row r="54" spans="1:15" ht="5.25" customHeight="1" x14ac:dyDescent="0.2">
      <c r="I54" s="439"/>
      <c r="J54" s="173"/>
      <c r="K54" s="176"/>
      <c r="L54" s="173"/>
    </row>
    <row r="55" spans="1:15" ht="13.5" customHeight="1" x14ac:dyDescent="0.2">
      <c r="B55" s="332" t="s">
        <v>1473</v>
      </c>
      <c r="D55" s="754"/>
      <c r="E55" s="754"/>
      <c r="F55" s="717" t="s">
        <v>1474</v>
      </c>
      <c r="G55" s="715"/>
      <c r="H55" s="715"/>
      <c r="I55" s="12"/>
      <c r="J55" s="50" t="s">
        <v>1484</v>
      </c>
      <c r="L55" s="770">
        <f>I49+D55+I55</f>
        <v>0</v>
      </c>
      <c r="M55" s="770"/>
    </row>
    <row r="56" spans="1:15" ht="7.5" customHeight="1" x14ac:dyDescent="0.2">
      <c r="H56" s="303"/>
      <c r="I56" s="303"/>
      <c r="J56" s="303"/>
      <c r="K56" s="305"/>
      <c r="L56" s="173"/>
    </row>
    <row r="57" spans="1:15" x14ac:dyDescent="0.2">
      <c r="B57" s="772" t="s">
        <v>206</v>
      </c>
      <c r="C57" s="773"/>
      <c r="D57" s="773"/>
      <c r="E57" s="773"/>
      <c r="F57" s="773"/>
      <c r="G57" s="773"/>
      <c r="H57" s="773"/>
      <c r="I57" s="773"/>
      <c r="J57" s="773"/>
      <c r="K57" s="774"/>
      <c r="L57" s="391"/>
      <c r="M57" s="395"/>
    </row>
    <row r="58" spans="1:15" ht="25.5" customHeight="1" x14ac:dyDescent="0.2">
      <c r="B58" s="758" t="s">
        <v>207</v>
      </c>
      <c r="C58" s="759"/>
      <c r="D58" s="760"/>
      <c r="E58" s="755" t="s">
        <v>209</v>
      </c>
      <c r="F58" s="756"/>
      <c r="G58" s="755" t="s">
        <v>208</v>
      </c>
      <c r="H58" s="756"/>
      <c r="I58" s="174" t="s">
        <v>210</v>
      </c>
      <c r="J58" s="302" t="s">
        <v>1451</v>
      </c>
      <c r="K58" s="302" t="s">
        <v>1452</v>
      </c>
      <c r="O58" s="177" t="s">
        <v>612</v>
      </c>
    </row>
    <row r="59" spans="1:15" x14ac:dyDescent="0.2">
      <c r="A59" s="32">
        <v>1</v>
      </c>
      <c r="B59" s="661"/>
      <c r="C59" s="702"/>
      <c r="D59" s="662"/>
      <c r="E59" s="754"/>
      <c r="F59" s="754"/>
      <c r="G59" s="769"/>
      <c r="H59" s="769"/>
      <c r="I59" s="426" t="e">
        <f>E59/'1'!E27</f>
        <v>#DIV/0!</v>
      </c>
      <c r="J59" s="290">
        <f t="shared" ref="J59:J68" si="4">K59/12</f>
        <v>0</v>
      </c>
      <c r="K59" s="80">
        <f t="shared" ref="K59:K68" si="5">IF(IFERROR(G59/E$59,1)=1,0,G59/E$59)</f>
        <v>0</v>
      </c>
      <c r="M59" s="304"/>
      <c r="O59" s="177" t="s">
        <v>613</v>
      </c>
    </row>
    <row r="60" spans="1:15" x14ac:dyDescent="0.2">
      <c r="A60" s="32">
        <v>2</v>
      </c>
      <c r="B60" s="661"/>
      <c r="C60" s="702"/>
      <c r="D60" s="662"/>
      <c r="E60" s="754"/>
      <c r="F60" s="754"/>
      <c r="G60" s="769"/>
      <c r="H60" s="769"/>
      <c r="I60" s="178" t="e">
        <f>E60/'1'!E27</f>
        <v>#DIV/0!</v>
      </c>
      <c r="J60" s="290">
        <f t="shared" si="4"/>
        <v>0</v>
      </c>
      <c r="K60" s="80">
        <f t="shared" si="5"/>
        <v>0</v>
      </c>
      <c r="M60" s="304"/>
    </row>
    <row r="61" spans="1:15" x14ac:dyDescent="0.2">
      <c r="A61" s="32">
        <v>3</v>
      </c>
      <c r="B61" s="661"/>
      <c r="C61" s="702"/>
      <c r="D61" s="662"/>
      <c r="E61" s="754"/>
      <c r="F61" s="754"/>
      <c r="G61" s="769"/>
      <c r="H61" s="769"/>
      <c r="I61" s="178" t="e">
        <f>E61/'1'!E27</f>
        <v>#DIV/0!</v>
      </c>
      <c r="J61" s="290">
        <f t="shared" si="4"/>
        <v>0</v>
      </c>
      <c r="K61" s="80">
        <f t="shared" si="5"/>
        <v>0</v>
      </c>
      <c r="M61" s="304"/>
    </row>
    <row r="62" spans="1:15" x14ac:dyDescent="0.2">
      <c r="A62" s="32">
        <v>4</v>
      </c>
      <c r="B62" s="661"/>
      <c r="C62" s="702"/>
      <c r="D62" s="662"/>
      <c r="E62" s="754"/>
      <c r="F62" s="754"/>
      <c r="G62" s="769"/>
      <c r="H62" s="769"/>
      <c r="I62" s="178" t="e">
        <f>E62/'1'!E27</f>
        <v>#DIV/0!</v>
      </c>
      <c r="J62" s="290">
        <f t="shared" si="4"/>
        <v>0</v>
      </c>
      <c r="K62" s="80">
        <f t="shared" si="5"/>
        <v>0</v>
      </c>
      <c r="M62" s="304"/>
    </row>
    <row r="63" spans="1:15" x14ac:dyDescent="0.2">
      <c r="A63" s="32">
        <v>5</v>
      </c>
      <c r="B63" s="661"/>
      <c r="C63" s="702"/>
      <c r="D63" s="662"/>
      <c r="E63" s="754"/>
      <c r="F63" s="754"/>
      <c r="G63" s="769"/>
      <c r="H63" s="769"/>
      <c r="I63" s="178" t="e">
        <f>E63/'1'!E27</f>
        <v>#DIV/0!</v>
      </c>
      <c r="J63" s="290">
        <f t="shared" si="4"/>
        <v>0</v>
      </c>
      <c r="K63" s="80">
        <f t="shared" si="5"/>
        <v>0</v>
      </c>
      <c r="M63" s="304"/>
    </row>
    <row r="64" spans="1:15" x14ac:dyDescent="0.2">
      <c r="A64" s="32">
        <v>6</v>
      </c>
      <c r="B64" s="661"/>
      <c r="C64" s="702"/>
      <c r="D64" s="662"/>
      <c r="E64" s="754"/>
      <c r="F64" s="754"/>
      <c r="G64" s="769"/>
      <c r="H64" s="769"/>
      <c r="I64" s="178" t="e">
        <f>E64/'1'!E27</f>
        <v>#DIV/0!</v>
      </c>
      <c r="J64" s="290">
        <f t="shared" si="4"/>
        <v>0</v>
      </c>
      <c r="K64" s="80">
        <f t="shared" si="5"/>
        <v>0</v>
      </c>
      <c r="M64" s="304"/>
    </row>
    <row r="65" spans="1:13" x14ac:dyDescent="0.2">
      <c r="A65" s="32">
        <v>7</v>
      </c>
      <c r="B65" s="661"/>
      <c r="C65" s="702"/>
      <c r="D65" s="662"/>
      <c r="E65" s="754"/>
      <c r="F65" s="754"/>
      <c r="G65" s="769"/>
      <c r="H65" s="769"/>
      <c r="I65" s="178" t="e">
        <f>E65/'1'!E27</f>
        <v>#DIV/0!</v>
      </c>
      <c r="J65" s="290">
        <f t="shared" si="4"/>
        <v>0</v>
      </c>
      <c r="K65" s="80">
        <f t="shared" si="5"/>
        <v>0</v>
      </c>
      <c r="M65" s="304"/>
    </row>
    <row r="66" spans="1:13" x14ac:dyDescent="0.2">
      <c r="A66" s="32">
        <v>8</v>
      </c>
      <c r="B66" s="661"/>
      <c r="C66" s="702"/>
      <c r="D66" s="662"/>
      <c r="E66" s="754"/>
      <c r="F66" s="754"/>
      <c r="G66" s="769"/>
      <c r="H66" s="769"/>
      <c r="I66" s="178" t="e">
        <f>E66/'1'!E27</f>
        <v>#DIV/0!</v>
      </c>
      <c r="J66" s="290">
        <f t="shared" si="4"/>
        <v>0</v>
      </c>
      <c r="K66" s="80">
        <f t="shared" si="5"/>
        <v>0</v>
      </c>
      <c r="M66" s="304"/>
    </row>
    <row r="67" spans="1:13" x14ac:dyDescent="0.2">
      <c r="A67" s="32">
        <v>9</v>
      </c>
      <c r="B67" s="661"/>
      <c r="C67" s="702"/>
      <c r="D67" s="662"/>
      <c r="E67" s="754"/>
      <c r="F67" s="754"/>
      <c r="G67" s="769"/>
      <c r="H67" s="769"/>
      <c r="I67" s="178" t="e">
        <f>E67/'1'!E27</f>
        <v>#DIV/0!</v>
      </c>
      <c r="J67" s="290">
        <f t="shared" si="4"/>
        <v>0</v>
      </c>
      <c r="K67" s="80">
        <f t="shared" si="5"/>
        <v>0</v>
      </c>
      <c r="M67" s="304"/>
    </row>
    <row r="68" spans="1:13" x14ac:dyDescent="0.2">
      <c r="A68" s="32">
        <v>10</v>
      </c>
      <c r="B68" s="661"/>
      <c r="C68" s="702"/>
      <c r="D68" s="662"/>
      <c r="E68" s="754"/>
      <c r="F68" s="754"/>
      <c r="G68" s="769"/>
      <c r="H68" s="769"/>
      <c r="I68" s="178" t="e">
        <f>E68/'1'!E27</f>
        <v>#DIV/0!</v>
      </c>
      <c r="J68" s="290">
        <f t="shared" si="4"/>
        <v>0</v>
      </c>
      <c r="K68" s="80">
        <f t="shared" si="5"/>
        <v>0</v>
      </c>
      <c r="M68" s="304"/>
    </row>
    <row r="69" spans="1:13" x14ac:dyDescent="0.2">
      <c r="B69" s="763" t="s">
        <v>1453</v>
      </c>
      <c r="C69" s="764"/>
      <c r="D69" s="764"/>
      <c r="E69" s="764"/>
      <c r="F69" s="765"/>
      <c r="G69" s="761">
        <f>SUM(G59:G68)</f>
        <v>0</v>
      </c>
      <c r="H69" s="762"/>
      <c r="I69" s="766"/>
      <c r="J69" s="767"/>
      <c r="K69" s="128">
        <f>IF(IFERROR(SUM(K59:K68),1)=1,0,SUM(K59:K68))</f>
        <v>0</v>
      </c>
      <c r="L69" s="85"/>
      <c r="M69" s="304"/>
    </row>
    <row r="70" spans="1:13" ht="13.5" thickBot="1" x14ac:dyDescent="0.25">
      <c r="B70" s="96"/>
      <c r="C70" s="96"/>
      <c r="D70" s="96"/>
      <c r="E70" s="96"/>
      <c r="F70" s="96"/>
      <c r="G70" s="96"/>
      <c r="H70" s="96"/>
      <c r="I70" s="96"/>
      <c r="J70" s="96"/>
      <c r="K70" s="96"/>
      <c r="L70" s="66"/>
      <c r="M70" s="66"/>
    </row>
    <row r="71" spans="1:13" ht="13.5" thickTop="1" x14ac:dyDescent="0.2">
      <c r="B71" s="605" t="str">
        <f>Guide!$C$29</f>
        <v>For year: 2022</v>
      </c>
      <c r="M71" s="449" t="s">
        <v>199</v>
      </c>
    </row>
    <row r="72" spans="1:13" x14ac:dyDescent="0.2">
      <c r="M72" s="179"/>
    </row>
  </sheetData>
  <sheetProtection algorithmName="SHA-512" hashValue="DCyyhXFzxtnjxtIwO95kPif2UBN2ukTatPYHN0EWGkABvgugj1dgrCc3bBcZGf4i5KXhIavZaQa8BkGyKGQytA==" saltValue="M4mXRTki7R9VBQEr3gxO5w==" spinCount="100000" sheet="1" objects="1" scenarios="1"/>
  <mergeCells count="51">
    <mergeCell ref="L55:M55"/>
    <mergeCell ref="B15:M19"/>
    <mergeCell ref="B57:K57"/>
    <mergeCell ref="D55:E55"/>
    <mergeCell ref="B51:C51"/>
    <mergeCell ref="F51:H51"/>
    <mergeCell ref="F55:H55"/>
    <mergeCell ref="B53:C53"/>
    <mergeCell ref="J49:K49"/>
    <mergeCell ref="L49:M49"/>
    <mergeCell ref="B23:M23"/>
    <mergeCell ref="L51:M51"/>
    <mergeCell ref="L53:M53"/>
    <mergeCell ref="G69:H69"/>
    <mergeCell ref="B69:F69"/>
    <mergeCell ref="I69:J69"/>
    <mergeCell ref="F53:H53"/>
    <mergeCell ref="E59:F59"/>
    <mergeCell ref="E58:F58"/>
    <mergeCell ref="G68:H68"/>
    <mergeCell ref="G67:H67"/>
    <mergeCell ref="G66:H66"/>
    <mergeCell ref="G65:H65"/>
    <mergeCell ref="G64:H64"/>
    <mergeCell ref="G63:H63"/>
    <mergeCell ref="G62:H62"/>
    <mergeCell ref="G61:H61"/>
    <mergeCell ref="G60:H60"/>
    <mergeCell ref="G59:H59"/>
    <mergeCell ref="G58:H58"/>
    <mergeCell ref="B21:M21"/>
    <mergeCell ref="B58:D58"/>
    <mergeCell ref="B59:D59"/>
    <mergeCell ref="B68:D68"/>
    <mergeCell ref="B67:D67"/>
    <mergeCell ref="B66:D66"/>
    <mergeCell ref="B65:D65"/>
    <mergeCell ref="B64:D64"/>
    <mergeCell ref="B63:D63"/>
    <mergeCell ref="B62:D62"/>
    <mergeCell ref="B61:D61"/>
    <mergeCell ref="B60:D60"/>
    <mergeCell ref="E68:F68"/>
    <mergeCell ref="E67:F67"/>
    <mergeCell ref="E66:F66"/>
    <mergeCell ref="E60:F60"/>
    <mergeCell ref="E65:F65"/>
    <mergeCell ref="E64:F64"/>
    <mergeCell ref="E63:F63"/>
    <mergeCell ref="E62:F62"/>
    <mergeCell ref="E61:F61"/>
  </mergeCells>
  <phoneticPr fontId="4" type="noConversion"/>
  <dataValidations disablePrompts="1" count="4">
    <dataValidation type="list" allowBlank="1" showInputMessage="1" showErrorMessage="1" sqref="D46:D48 D50 D52 D54" xr:uid="{00000000-0002-0000-0700-000000000000}">
      <formula1>"0-BR,1-BR,2-BR,3-BR,4-BR"</formula1>
    </dataValidation>
    <dataValidation type="list" allowBlank="1" showInputMessage="1" showErrorMessage="1" sqref="F46:F48 F50 F52 F54" xr:uid="{00000000-0002-0000-0700-000001000000}">
      <formula1>"LIHTC 2016,LIHTC 2017,LIHTC 2018, LIHTC 2019,LIHTC 2020,NON-MET 2016,NON-MET 2017,NON-MET 2018, NON-MET 2019,NON-MET 2020,HOME 2016,HOME 2017,HOME 2018,HOME 2019,HOME 2020"</formula1>
    </dataValidation>
    <dataValidation type="list" allowBlank="1" showInputMessage="1" showErrorMessage="1" sqref="B59:B68" xr:uid="{00000000-0002-0000-0700-000002000000}">
      <formula1>"Laundry,Other Vending,Forfeited Deposits,Late Fees,Other"</formula1>
    </dataValidation>
    <dataValidation type="whole" allowBlank="1" showInputMessage="1" showErrorMessage="1" sqref="L25:L44" xr:uid="{00000000-0002-0000-0700-000003000000}">
      <formula1>0</formula1>
      <formula2>300</formula2>
    </dataValidation>
  </dataValidations>
  <printOptions horizontalCentered="1"/>
  <pageMargins left="0.45" right="0.45" top="0.52" bottom="0.71" header="0.34" footer="0.5"/>
  <pageSetup scale="79" orientation="portrait" r:id="rId1"/>
  <headerFooter alignWithMargins="0">
    <oddHeader>&amp;C&amp;"Arial,Bold"Low-Income Housing Tax Credit / Tax Exempt Bond Application</oddHeader>
  </headerFooter>
  <extLst>
    <ext xmlns:x14="http://schemas.microsoft.com/office/spreadsheetml/2009/9/main" uri="{CCE6A557-97BC-4b89-ADB6-D9C93CAAB3DF}">
      <x14:dataValidations xmlns:xm="http://schemas.microsoft.com/office/excel/2006/main" disablePrompts="1" count="3">
        <x14:dataValidation type="list" allowBlank="1" xr:uid="{00000000-0002-0000-0700-000004000000}">
          <x14:formula1>
            <xm:f>Tables!$K$14:$K$22</xm:f>
          </x14:formula1>
          <xm:sqref>M25:M44</xm:sqref>
        </x14:dataValidation>
        <x14:dataValidation type="list" allowBlank="1" showInputMessage="1" showErrorMessage="1" xr:uid="{00000000-0002-0000-0700-000005000000}">
          <x14:formula1>
            <xm:f>Tables!$K$3:$K$4</xm:f>
          </x14:formula1>
          <xm:sqref>B25:B44</xm:sqref>
        </x14:dataValidation>
        <x14:dataValidation type="list" allowBlank="1" showInputMessage="1" showErrorMessage="1" xr:uid="{1626D714-AFB8-44C0-85FA-61BD3B698FD1}">
          <x14:formula1>
            <xm:f>Tables!$K$25:$K$30</xm:f>
          </x14:formula1>
          <xm:sqref>C25:C44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H55"/>
  <sheetViews>
    <sheetView zoomScaleNormal="100" workbookViewId="0">
      <selection activeCell="C11" sqref="C11"/>
    </sheetView>
  </sheetViews>
  <sheetFormatPr defaultColWidth="9.140625" defaultRowHeight="12.75" x14ac:dyDescent="0.2"/>
  <cols>
    <col min="1" max="1" width="1.7109375" style="32" customWidth="1"/>
    <col min="2" max="2" width="28.5703125" style="32" customWidth="1"/>
    <col min="3" max="3" width="15.28515625" style="32" customWidth="1"/>
    <col min="4" max="4" width="1.7109375" style="32" customWidth="1"/>
    <col min="5" max="5" width="3" style="32" customWidth="1"/>
    <col min="6" max="6" width="26.140625" style="32" customWidth="1"/>
    <col min="7" max="7" width="18.28515625" style="32" customWidth="1"/>
    <col min="8" max="8" width="1.7109375" style="32" customWidth="1"/>
    <col min="9" max="16384" width="9.140625" style="32"/>
  </cols>
  <sheetData>
    <row r="1" spans="1:8" x14ac:dyDescent="0.2">
      <c r="B1" s="396">
        <f>'1'!J4</f>
        <v>0</v>
      </c>
      <c r="G1" s="157">
        <f>'1'!Q4</f>
        <v>0</v>
      </c>
    </row>
    <row r="3" spans="1:8" ht="15.75" x14ac:dyDescent="0.25">
      <c r="B3" s="49" t="s">
        <v>266</v>
      </c>
      <c r="C3" s="43"/>
      <c r="D3" s="43"/>
      <c r="E3" s="43"/>
      <c r="F3" s="43"/>
      <c r="G3" s="43"/>
    </row>
    <row r="5" spans="1:8" x14ac:dyDescent="0.2">
      <c r="B5" s="780" t="s">
        <v>267</v>
      </c>
      <c r="C5" s="780"/>
      <c r="D5" s="780"/>
      <c r="E5" s="780"/>
      <c r="F5" s="780"/>
      <c r="G5" s="780"/>
    </row>
    <row r="6" spans="1:8" x14ac:dyDescent="0.2">
      <c r="B6" s="50" t="s">
        <v>784</v>
      </c>
      <c r="G6" s="127">
        <f>SUMIFS('6'!P25:P44,'6'!B25:B44,"LI")*12</f>
        <v>0</v>
      </c>
    </row>
    <row r="7" spans="1:8" x14ac:dyDescent="0.2">
      <c r="B7" s="32" t="s">
        <v>268</v>
      </c>
      <c r="G7" s="128">
        <f>SUMIFS('6'!P25:P44,'6'!B25:B44,"MR")*12</f>
        <v>0</v>
      </c>
    </row>
    <row r="8" spans="1:8" x14ac:dyDescent="0.2">
      <c r="B8" s="50" t="s">
        <v>374</v>
      </c>
      <c r="G8" s="128">
        <f>SUM(G6:G7)</f>
        <v>0</v>
      </c>
    </row>
    <row r="9" spans="1:8" x14ac:dyDescent="0.2">
      <c r="B9" s="32" t="s">
        <v>256</v>
      </c>
      <c r="G9" s="128">
        <f>'6'!G69</f>
        <v>0</v>
      </c>
    </row>
    <row r="10" spans="1:8" ht="17.25" customHeight="1" x14ac:dyDescent="0.2">
      <c r="G10" s="129"/>
    </row>
    <row r="11" spans="1:8" x14ac:dyDescent="0.2">
      <c r="B11" s="32" t="s">
        <v>272</v>
      </c>
      <c r="C11" s="14"/>
      <c r="E11" s="32" t="s">
        <v>269</v>
      </c>
      <c r="G11" s="128">
        <f>SUM(G8:G9)*C11*-1</f>
        <v>0</v>
      </c>
    </row>
    <row r="12" spans="1:8" x14ac:dyDescent="0.2">
      <c r="D12" s="181"/>
      <c r="E12" s="32" t="s">
        <v>270</v>
      </c>
      <c r="G12" s="128">
        <f>ROUND(SUM(G8:G11),0)</f>
        <v>0</v>
      </c>
    </row>
    <row r="13" spans="1:8" x14ac:dyDescent="0.2">
      <c r="A13" s="86"/>
      <c r="B13" s="86"/>
      <c r="C13" s="86"/>
      <c r="D13" s="86"/>
      <c r="E13" s="92"/>
      <c r="H13" s="86"/>
    </row>
    <row r="14" spans="1:8" x14ac:dyDescent="0.2">
      <c r="A14" s="86"/>
      <c r="B14" s="780" t="s">
        <v>271</v>
      </c>
      <c r="C14" s="780"/>
      <c r="D14" s="86"/>
      <c r="E14" s="92"/>
      <c r="F14" s="780" t="s">
        <v>275</v>
      </c>
      <c r="G14" s="780"/>
      <c r="H14" s="86"/>
    </row>
    <row r="15" spans="1:8" x14ac:dyDescent="0.2">
      <c r="A15" s="86"/>
      <c r="B15" s="306" t="s">
        <v>261</v>
      </c>
      <c r="C15" s="125"/>
      <c r="D15" s="86"/>
      <c r="E15" s="92"/>
      <c r="F15" s="306" t="s">
        <v>259</v>
      </c>
      <c r="G15" s="125"/>
      <c r="H15" s="86"/>
    </row>
    <row r="16" spans="1:8" x14ac:dyDescent="0.2">
      <c r="A16" s="86"/>
      <c r="B16" s="306" t="s">
        <v>1202</v>
      </c>
      <c r="C16" s="125"/>
      <c r="D16" s="86"/>
      <c r="E16" s="183"/>
      <c r="F16" s="306" t="s">
        <v>1216</v>
      </c>
      <c r="G16" s="125"/>
      <c r="H16" s="86"/>
    </row>
    <row r="17" spans="1:8" x14ac:dyDescent="0.2">
      <c r="A17" s="86"/>
      <c r="B17" s="306" t="s">
        <v>1206</v>
      </c>
      <c r="C17" s="451"/>
      <c r="D17" s="86"/>
      <c r="E17" s="183"/>
      <c r="F17" s="308" t="s">
        <v>104</v>
      </c>
      <c r="G17" s="125"/>
      <c r="H17" s="86"/>
    </row>
    <row r="18" spans="1:8" x14ac:dyDescent="0.2">
      <c r="A18" s="86"/>
      <c r="B18" s="306" t="s">
        <v>1203</v>
      </c>
      <c r="C18" s="125"/>
      <c r="D18" s="86"/>
      <c r="E18" s="92"/>
      <c r="F18" s="308" t="s">
        <v>1214</v>
      </c>
      <c r="G18" s="125"/>
      <c r="H18" s="86"/>
    </row>
    <row r="19" spans="1:8" x14ac:dyDescent="0.2">
      <c r="A19" s="86"/>
      <c r="B19" s="307" t="s">
        <v>1209</v>
      </c>
      <c r="C19" s="125"/>
      <c r="D19" s="86"/>
      <c r="E19" s="92"/>
      <c r="F19" s="308" t="s">
        <v>798</v>
      </c>
      <c r="G19" s="125"/>
      <c r="H19" s="86"/>
    </row>
    <row r="20" spans="1:8" x14ac:dyDescent="0.2">
      <c r="A20" s="86"/>
      <c r="B20" s="306" t="s">
        <v>1204</v>
      </c>
      <c r="C20" s="125"/>
      <c r="D20" s="86"/>
      <c r="E20" s="92"/>
      <c r="F20" s="308" t="s">
        <v>1217</v>
      </c>
      <c r="G20" s="125"/>
      <c r="H20" s="86"/>
    </row>
    <row r="21" spans="1:8" x14ac:dyDescent="0.2">
      <c r="A21" s="86"/>
      <c r="B21" s="306" t="s">
        <v>1205</v>
      </c>
      <c r="C21" s="125"/>
      <c r="D21" s="86"/>
      <c r="E21" s="92"/>
      <c r="F21" s="308" t="s">
        <v>1215</v>
      </c>
      <c r="G21" s="125"/>
      <c r="H21" s="86"/>
    </row>
    <row r="22" spans="1:8" x14ac:dyDescent="0.2">
      <c r="A22" s="86"/>
      <c r="B22" s="306" t="s">
        <v>1208</v>
      </c>
      <c r="C22" s="125"/>
      <c r="D22" s="86"/>
      <c r="E22" s="92"/>
      <c r="F22" s="182" t="s">
        <v>257</v>
      </c>
      <c r="G22" s="125"/>
      <c r="H22" s="86"/>
    </row>
    <row r="23" spans="1:8" x14ac:dyDescent="0.2">
      <c r="A23" s="86"/>
      <c r="B23" s="306" t="s">
        <v>91</v>
      </c>
      <c r="C23" s="125"/>
      <c r="D23" s="86"/>
      <c r="E23" s="92"/>
      <c r="F23" s="182" t="s">
        <v>1349</v>
      </c>
      <c r="G23" s="125"/>
      <c r="H23" s="86"/>
    </row>
    <row r="24" spans="1:8" x14ac:dyDescent="0.2">
      <c r="A24" s="86"/>
      <c r="B24" s="306" t="s">
        <v>1207</v>
      </c>
      <c r="C24" s="125"/>
      <c r="D24" s="86"/>
      <c r="E24" s="92"/>
      <c r="F24" s="308" t="s">
        <v>260</v>
      </c>
      <c r="G24" s="125"/>
      <c r="H24" s="86"/>
    </row>
    <row r="25" spans="1:8" x14ac:dyDescent="0.2">
      <c r="A25" s="86"/>
      <c r="B25" s="306" t="s">
        <v>1459</v>
      </c>
      <c r="C25" s="184">
        <f>'7-A'!C18</f>
        <v>0</v>
      </c>
      <c r="D25" s="86"/>
      <c r="E25" s="92"/>
      <c r="F25" s="182" t="s">
        <v>258</v>
      </c>
      <c r="G25" s="125"/>
      <c r="H25" s="86"/>
    </row>
    <row r="26" spans="1:8" x14ac:dyDescent="0.2">
      <c r="A26" s="86"/>
      <c r="B26" s="309" t="s">
        <v>1067</v>
      </c>
      <c r="C26" s="126">
        <f>SUM(C15:C25)</f>
        <v>0</v>
      </c>
      <c r="D26" s="86"/>
      <c r="E26" s="92"/>
      <c r="F26" s="308" t="s">
        <v>1460</v>
      </c>
      <c r="G26" s="184">
        <f>'7-A'!G18</f>
        <v>0</v>
      </c>
      <c r="H26" s="86"/>
    </row>
    <row r="27" spans="1:8" x14ac:dyDescent="0.2">
      <c r="A27" s="86"/>
      <c r="B27" s="309" t="s">
        <v>1068</v>
      </c>
      <c r="C27" s="185" t="e">
        <f>C26/G12</f>
        <v>#DIV/0!</v>
      </c>
      <c r="D27" s="86"/>
      <c r="E27" s="92"/>
      <c r="F27" s="309" t="s">
        <v>1070</v>
      </c>
      <c r="G27" s="126">
        <f>SUM(G15:G26)</f>
        <v>0</v>
      </c>
      <c r="H27" s="86"/>
    </row>
    <row r="28" spans="1:8" x14ac:dyDescent="0.2">
      <c r="A28" s="86"/>
      <c r="D28" s="86"/>
      <c r="E28" s="92"/>
      <c r="F28" s="309" t="s">
        <v>1068</v>
      </c>
      <c r="G28" s="185" t="e">
        <f>G27/G12</f>
        <v>#DIV/0!</v>
      </c>
      <c r="H28" s="86"/>
    </row>
    <row r="29" spans="1:8" x14ac:dyDescent="0.2">
      <c r="A29" s="86"/>
      <c r="B29" s="86"/>
      <c r="C29" s="92"/>
      <c r="D29" s="86"/>
      <c r="E29" s="92"/>
      <c r="H29" s="86"/>
    </row>
    <row r="30" spans="1:8" x14ac:dyDescent="0.2">
      <c r="A30" s="86"/>
      <c r="B30" s="780" t="s">
        <v>273</v>
      </c>
      <c r="C30" s="780"/>
      <c r="D30" s="86"/>
      <c r="E30" s="92"/>
      <c r="F30" s="781" t="s">
        <v>1218</v>
      </c>
      <c r="G30" s="782"/>
      <c r="H30" s="86"/>
    </row>
    <row r="31" spans="1:8" x14ac:dyDescent="0.2">
      <c r="A31" s="86"/>
      <c r="B31" s="306" t="s">
        <v>1210</v>
      </c>
      <c r="C31" s="125"/>
      <c r="D31" s="86"/>
      <c r="E31" s="92"/>
      <c r="F31" s="308" t="s">
        <v>264</v>
      </c>
      <c r="G31" s="125"/>
      <c r="H31" s="86"/>
    </row>
    <row r="32" spans="1:8" x14ac:dyDescent="0.2">
      <c r="A32" s="86"/>
      <c r="B32" s="306" t="s">
        <v>1211</v>
      </c>
      <c r="C32" s="125"/>
      <c r="D32" s="86"/>
      <c r="E32" s="92"/>
      <c r="F32" s="182" t="s">
        <v>262</v>
      </c>
      <c r="G32" s="125"/>
      <c r="H32" s="86"/>
    </row>
    <row r="33" spans="1:8" x14ac:dyDescent="0.2">
      <c r="A33" s="86"/>
      <c r="B33" s="306" t="s">
        <v>1212</v>
      </c>
      <c r="C33" s="125"/>
      <c r="D33" s="86"/>
      <c r="E33" s="186"/>
      <c r="F33" s="308" t="s">
        <v>1457</v>
      </c>
      <c r="G33" s="184">
        <f>'7-A'!G37</f>
        <v>0</v>
      </c>
      <c r="H33" s="86"/>
    </row>
    <row r="34" spans="1:8" x14ac:dyDescent="0.2">
      <c r="A34" s="86"/>
      <c r="B34" s="306" t="s">
        <v>1213</v>
      </c>
      <c r="C34" s="125"/>
      <c r="D34" s="86"/>
      <c r="F34" s="309" t="s">
        <v>1221</v>
      </c>
      <c r="G34" s="126">
        <f>SUM(G31:G33)</f>
        <v>0</v>
      </c>
      <c r="H34" s="86"/>
    </row>
    <row r="35" spans="1:8" x14ac:dyDescent="0.2">
      <c r="A35" s="86"/>
      <c r="B35" s="306" t="s">
        <v>191</v>
      </c>
      <c r="C35" s="125"/>
      <c r="D35" s="86"/>
      <c r="F35" s="309" t="s">
        <v>1068</v>
      </c>
      <c r="G35" s="431" t="e">
        <f>G34/G12</f>
        <v>#DIV/0!</v>
      </c>
      <c r="H35" s="86"/>
    </row>
    <row r="36" spans="1:8" x14ac:dyDescent="0.2">
      <c r="A36" s="86"/>
      <c r="B36" s="306" t="s">
        <v>265</v>
      </c>
      <c r="C36" s="125"/>
      <c r="D36" s="86"/>
      <c r="H36" s="86"/>
    </row>
    <row r="37" spans="1:8" x14ac:dyDescent="0.2">
      <c r="A37" s="86"/>
      <c r="B37" s="306" t="s">
        <v>1458</v>
      </c>
      <c r="C37" s="184">
        <f>'7-A'!C37</f>
        <v>0</v>
      </c>
      <c r="D37" s="86"/>
      <c r="F37" s="189" t="s">
        <v>1072</v>
      </c>
      <c r="G37" s="311">
        <f>C38+C26+G27+G34</f>
        <v>0</v>
      </c>
      <c r="H37" s="86"/>
    </row>
    <row r="38" spans="1:8" x14ac:dyDescent="0.2">
      <c r="A38" s="86"/>
      <c r="B38" s="309" t="s">
        <v>1069</v>
      </c>
      <c r="C38" s="126">
        <f>SUM(C31:C37)</f>
        <v>0</v>
      </c>
      <c r="D38" s="86"/>
      <c r="E38" s="186"/>
      <c r="H38" s="86"/>
    </row>
    <row r="39" spans="1:8" x14ac:dyDescent="0.2">
      <c r="A39" s="86"/>
      <c r="B39" s="309" t="s">
        <v>1068</v>
      </c>
      <c r="C39" s="185" t="e">
        <f>C38/G12</f>
        <v>#DIV/0!</v>
      </c>
      <c r="D39" s="86"/>
      <c r="E39" s="92"/>
      <c r="F39" s="306" t="s">
        <v>1219</v>
      </c>
      <c r="G39" s="125"/>
      <c r="H39" s="86"/>
    </row>
    <row r="40" spans="1:8" x14ac:dyDescent="0.2">
      <c r="A40" s="86"/>
      <c r="B40" s="172"/>
      <c r="C40" s="432"/>
      <c r="D40" s="86"/>
      <c r="E40" s="92"/>
      <c r="F40" s="345" t="s">
        <v>1220</v>
      </c>
      <c r="G40" s="125"/>
      <c r="H40" s="86"/>
    </row>
    <row r="41" spans="1:8" x14ac:dyDescent="0.2">
      <c r="A41" s="86"/>
      <c r="B41" s="172"/>
      <c r="C41" s="432"/>
      <c r="D41" s="86"/>
      <c r="E41" s="92"/>
      <c r="F41" s="189" t="s">
        <v>1420</v>
      </c>
      <c r="G41" s="311">
        <f>SUM(G39:G40)</f>
        <v>0</v>
      </c>
      <c r="H41" s="86"/>
    </row>
    <row r="42" spans="1:8" x14ac:dyDescent="0.2">
      <c r="A42" s="86"/>
      <c r="B42" s="172"/>
      <c r="C42" s="432"/>
      <c r="D42" s="86"/>
      <c r="E42" s="92"/>
      <c r="F42" s="433"/>
      <c r="G42" s="434"/>
      <c r="H42" s="86"/>
    </row>
    <row r="43" spans="1:8" x14ac:dyDescent="0.2">
      <c r="A43" s="86"/>
      <c r="D43" s="86"/>
      <c r="E43" s="92"/>
      <c r="F43" s="189" t="s">
        <v>1074</v>
      </c>
      <c r="G43" s="311">
        <f>ROUND(G12-G37-G41,0)</f>
        <v>0</v>
      </c>
    </row>
    <row r="44" spans="1:8" x14ac:dyDescent="0.2">
      <c r="A44" s="86"/>
      <c r="G44" s="190"/>
      <c r="H44" s="86"/>
    </row>
    <row r="45" spans="1:8" x14ac:dyDescent="0.2">
      <c r="A45" s="86"/>
      <c r="B45" s="92" t="s">
        <v>279</v>
      </c>
      <c r="C45" s="178" t="e">
        <f>G9/SUM(G6:G7)</f>
        <v>#DIV/0!</v>
      </c>
      <c r="D45" s="86" t="s">
        <v>280</v>
      </c>
      <c r="E45" s="86"/>
      <c r="F45" s="92"/>
      <c r="G45" s="92"/>
      <c r="H45" s="86"/>
    </row>
    <row r="46" spans="1:8" x14ac:dyDescent="0.2">
      <c r="A46" s="86"/>
      <c r="B46" s="86"/>
      <c r="C46" s="86"/>
      <c r="D46" s="86"/>
      <c r="E46" s="86"/>
      <c r="F46" s="92"/>
      <c r="G46" s="92"/>
      <c r="H46" s="86"/>
    </row>
    <row r="47" spans="1:8" x14ac:dyDescent="0.2">
      <c r="B47" s="32" t="s">
        <v>824</v>
      </c>
      <c r="F47" s="92"/>
      <c r="G47" s="188"/>
    </row>
    <row r="48" spans="1:8" x14ac:dyDescent="0.2">
      <c r="F48" s="92"/>
      <c r="G48" s="188"/>
    </row>
    <row r="49" spans="2:7" x14ac:dyDescent="0.2">
      <c r="F49" s="92"/>
      <c r="G49" s="188"/>
    </row>
    <row r="50" spans="2:7" x14ac:dyDescent="0.2">
      <c r="F50" s="92"/>
      <c r="G50" s="188"/>
    </row>
    <row r="51" spans="2:7" x14ac:dyDescent="0.2">
      <c r="F51" s="92"/>
      <c r="G51" s="188"/>
    </row>
    <row r="52" spans="2:7" x14ac:dyDescent="0.2">
      <c r="F52" s="92"/>
      <c r="G52" s="188"/>
    </row>
    <row r="53" spans="2:7" x14ac:dyDescent="0.2">
      <c r="F53" s="92"/>
      <c r="G53" s="188"/>
    </row>
    <row r="54" spans="2:7" ht="13.5" thickBot="1" x14ac:dyDescent="0.25">
      <c r="B54" s="66"/>
      <c r="C54" s="66"/>
      <c r="D54" s="66"/>
      <c r="E54" s="66"/>
      <c r="F54" s="191"/>
      <c r="G54" s="191"/>
    </row>
    <row r="55" spans="2:7" ht="13.5" thickTop="1" x14ac:dyDescent="0.2">
      <c r="B55" s="605" t="str">
        <f>Guide!$C$29</f>
        <v>For year: 2022</v>
      </c>
      <c r="G55" s="447" t="s">
        <v>214</v>
      </c>
    </row>
  </sheetData>
  <sheetProtection algorithmName="SHA-512" hashValue="xWlaYkp5JiNaDT7ITb9kZ3Nt+wvvyjHgAXJIXxzVroHenlNZVl22UBiMyqQoQjbFTmMCVo8ehiPTXP93gM+g9g==" saltValue="yKnZ0er9AmKHyvHuVNx34w==" spinCount="100000" sheet="1" objects="1" scenarios="1"/>
  <mergeCells count="5">
    <mergeCell ref="B5:G5"/>
    <mergeCell ref="B14:C14"/>
    <mergeCell ref="B30:C30"/>
    <mergeCell ref="F14:G14"/>
    <mergeCell ref="F30:G30"/>
  </mergeCells>
  <phoneticPr fontId="4" type="noConversion"/>
  <printOptions horizontalCentered="1"/>
  <pageMargins left="0.51" right="0.51" top="1" bottom="0.71" header="0.5" footer="0.5"/>
  <pageSetup scale="95" orientation="portrait" r:id="rId1"/>
  <headerFooter alignWithMargins="0">
    <oddHeader>&amp;C&amp;"Arial,Bold"Low-Income Housing Tax Credit / Tax Exempt Bond Application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9"/>
  <dimension ref="A1:H44"/>
  <sheetViews>
    <sheetView workbookViewId="0">
      <selection activeCell="B7" sqref="B7"/>
    </sheetView>
  </sheetViews>
  <sheetFormatPr defaultColWidth="9.140625" defaultRowHeight="12.75" x14ac:dyDescent="0.2"/>
  <cols>
    <col min="1" max="1" width="1.7109375" style="32" customWidth="1"/>
    <col min="2" max="2" width="28.5703125" style="32" customWidth="1"/>
    <col min="3" max="3" width="15.28515625" style="32" customWidth="1"/>
    <col min="4" max="4" width="1.7109375" style="32" customWidth="1"/>
    <col min="5" max="5" width="3" style="32" customWidth="1"/>
    <col min="6" max="6" width="26.140625" style="32" customWidth="1"/>
    <col min="7" max="7" width="15.28515625" style="32" customWidth="1"/>
    <col min="8" max="8" width="1.7109375" style="32" customWidth="1"/>
    <col min="9" max="16384" width="9.140625" style="32"/>
  </cols>
  <sheetData>
    <row r="1" spans="1:8" x14ac:dyDescent="0.2">
      <c r="B1" s="396">
        <f>'1'!J4</f>
        <v>0</v>
      </c>
      <c r="G1" s="157">
        <f>'1'!Q4</f>
        <v>0</v>
      </c>
    </row>
    <row r="3" spans="1:8" ht="15.75" x14ac:dyDescent="0.25">
      <c r="B3" s="49" t="s">
        <v>1365</v>
      </c>
      <c r="C3" s="43"/>
      <c r="D3" s="43"/>
      <c r="E3" s="43"/>
      <c r="F3" s="43"/>
      <c r="G3" s="43"/>
    </row>
    <row r="6" spans="1:8" x14ac:dyDescent="0.2">
      <c r="A6" s="86"/>
      <c r="B6" s="780" t="s">
        <v>1359</v>
      </c>
      <c r="C6" s="780"/>
      <c r="D6" s="86"/>
      <c r="E6" s="92"/>
      <c r="F6" s="780" t="s">
        <v>1360</v>
      </c>
      <c r="G6" s="780"/>
      <c r="H6" s="86"/>
    </row>
    <row r="7" spans="1:8" x14ac:dyDescent="0.2">
      <c r="A7" s="86"/>
      <c r="B7" s="383"/>
      <c r="C7" s="125"/>
      <c r="D7" s="86"/>
      <c r="E7" s="92"/>
      <c r="F7" s="383"/>
      <c r="G7" s="125"/>
      <c r="H7" s="86"/>
    </row>
    <row r="8" spans="1:8" x14ac:dyDescent="0.2">
      <c r="A8" s="86"/>
      <c r="B8" s="383"/>
      <c r="C8" s="125"/>
      <c r="D8" s="86"/>
      <c r="E8" s="183"/>
      <c r="F8" s="383"/>
      <c r="G8" s="125"/>
      <c r="H8" s="86"/>
    </row>
    <row r="9" spans="1:8" x14ac:dyDescent="0.2">
      <c r="A9" s="86"/>
      <c r="B9" s="383"/>
      <c r="C9" s="125"/>
      <c r="D9" s="86"/>
      <c r="E9" s="183"/>
      <c r="F9" s="383"/>
      <c r="G9" s="125"/>
      <c r="H9" s="86"/>
    </row>
    <row r="10" spans="1:8" x14ac:dyDescent="0.2">
      <c r="A10" s="86"/>
      <c r="B10" s="383"/>
      <c r="C10" s="125"/>
      <c r="D10" s="86"/>
      <c r="E10" s="92"/>
      <c r="F10" s="383"/>
      <c r="G10" s="125"/>
      <c r="H10" s="86"/>
    </row>
    <row r="11" spans="1:8" x14ac:dyDescent="0.2">
      <c r="A11" s="86"/>
      <c r="B11" s="383"/>
      <c r="C11" s="125"/>
      <c r="D11" s="86"/>
      <c r="E11" s="92"/>
      <c r="F11" s="383"/>
      <c r="G11" s="125"/>
      <c r="H11" s="86"/>
    </row>
    <row r="12" spans="1:8" x14ac:dyDescent="0.2">
      <c r="A12" s="86"/>
      <c r="B12" s="383"/>
      <c r="C12" s="125"/>
      <c r="D12" s="86"/>
      <c r="E12" s="92"/>
      <c r="F12" s="383"/>
      <c r="G12" s="125"/>
      <c r="H12" s="86"/>
    </row>
    <row r="13" spans="1:8" x14ac:dyDescent="0.2">
      <c r="A13" s="86"/>
      <c r="B13" s="383"/>
      <c r="C13" s="125"/>
      <c r="D13" s="86"/>
      <c r="E13" s="92"/>
      <c r="F13" s="383"/>
      <c r="G13" s="125"/>
      <c r="H13" s="86"/>
    </row>
    <row r="14" spans="1:8" x14ac:dyDescent="0.2">
      <c r="A14" s="86"/>
      <c r="B14" s="383"/>
      <c r="C14" s="125"/>
      <c r="D14" s="86"/>
      <c r="E14" s="92"/>
      <c r="F14" s="383"/>
      <c r="G14" s="125"/>
      <c r="H14" s="86"/>
    </row>
    <row r="15" spans="1:8" x14ac:dyDescent="0.2">
      <c r="A15" s="86"/>
      <c r="B15" s="383"/>
      <c r="C15" s="125"/>
      <c r="D15" s="86"/>
      <c r="E15" s="92"/>
      <c r="F15" s="383"/>
      <c r="G15" s="125"/>
      <c r="H15" s="86"/>
    </row>
    <row r="16" spans="1:8" x14ac:dyDescent="0.2">
      <c r="A16" s="86"/>
      <c r="B16" s="383"/>
      <c r="C16" s="125"/>
      <c r="D16" s="86"/>
      <c r="E16" s="92"/>
      <c r="F16" s="383"/>
      <c r="G16" s="125"/>
      <c r="H16" s="86"/>
    </row>
    <row r="17" spans="1:8" x14ac:dyDescent="0.2">
      <c r="A17" s="86"/>
      <c r="B17" s="383"/>
      <c r="C17" s="125"/>
      <c r="D17" s="86"/>
      <c r="E17" s="92"/>
      <c r="F17" s="383"/>
      <c r="G17" s="125"/>
      <c r="H17" s="86"/>
    </row>
    <row r="18" spans="1:8" x14ac:dyDescent="0.2">
      <c r="A18" s="86"/>
      <c r="B18" s="309" t="str">
        <f>"Total "&amp;B6</f>
        <v>Total Other Admin. Expenses</v>
      </c>
      <c r="C18" s="126">
        <f>SUM(C7:C17)</f>
        <v>0</v>
      </c>
      <c r="D18" s="86"/>
      <c r="E18" s="92"/>
      <c r="F18" s="384" t="s">
        <v>1363</v>
      </c>
      <c r="G18" s="126">
        <f>SUM(G7:G17)</f>
        <v>0</v>
      </c>
      <c r="H18" s="86"/>
    </row>
    <row r="19" spans="1:8" x14ac:dyDescent="0.2">
      <c r="B19" s="50" t="s">
        <v>1364</v>
      </c>
      <c r="F19" s="50" t="s">
        <v>1364</v>
      </c>
    </row>
    <row r="20" spans="1:8" x14ac:dyDescent="0.2">
      <c r="B20" s="783"/>
      <c r="C20" s="783"/>
      <c r="F20" s="783"/>
      <c r="G20" s="783"/>
    </row>
    <row r="21" spans="1:8" x14ac:dyDescent="0.2">
      <c r="B21" s="783"/>
      <c r="C21" s="783"/>
      <c r="F21" s="783"/>
      <c r="G21" s="783"/>
    </row>
    <row r="22" spans="1:8" x14ac:dyDescent="0.2">
      <c r="B22" s="783"/>
      <c r="C22" s="783"/>
      <c r="F22" s="783"/>
      <c r="G22" s="783"/>
    </row>
    <row r="23" spans="1:8" x14ac:dyDescent="0.2">
      <c r="A23" s="86"/>
      <c r="B23" s="86"/>
      <c r="C23" s="86"/>
      <c r="D23" s="86"/>
      <c r="E23" s="92"/>
      <c r="H23" s="86"/>
    </row>
    <row r="24" spans="1:8" x14ac:dyDescent="0.2">
      <c r="A24" s="86"/>
      <c r="D24" s="86"/>
      <c r="E24" s="92"/>
      <c r="H24" s="86"/>
    </row>
    <row r="25" spans="1:8" x14ac:dyDescent="0.2">
      <c r="A25" s="86"/>
      <c r="B25" s="780" t="s">
        <v>1361</v>
      </c>
      <c r="C25" s="780"/>
      <c r="D25" s="86"/>
      <c r="E25" s="92"/>
      <c r="F25" s="780" t="s">
        <v>1362</v>
      </c>
      <c r="G25" s="780"/>
      <c r="H25" s="86"/>
    </row>
    <row r="26" spans="1:8" x14ac:dyDescent="0.2">
      <c r="A26" s="86"/>
      <c r="B26" s="383"/>
      <c r="C26" s="125"/>
      <c r="D26" s="86"/>
      <c r="E26" s="92"/>
      <c r="F26" s="383"/>
      <c r="G26" s="125"/>
      <c r="H26" s="86"/>
    </row>
    <row r="27" spans="1:8" x14ac:dyDescent="0.2">
      <c r="A27" s="86"/>
      <c r="B27" s="383"/>
      <c r="C27" s="125"/>
      <c r="D27" s="86"/>
      <c r="E27" s="92"/>
      <c r="F27" s="383"/>
      <c r="G27" s="125"/>
      <c r="H27" s="86"/>
    </row>
    <row r="28" spans="1:8" x14ac:dyDescent="0.2">
      <c r="A28" s="86"/>
      <c r="B28" s="383"/>
      <c r="C28" s="125"/>
      <c r="D28" s="86"/>
      <c r="E28" s="186"/>
      <c r="F28" s="383"/>
      <c r="G28" s="125"/>
      <c r="H28" s="86"/>
    </row>
    <row r="29" spans="1:8" x14ac:dyDescent="0.2">
      <c r="A29" s="86"/>
      <c r="B29" s="383"/>
      <c r="C29" s="125"/>
      <c r="D29" s="86"/>
      <c r="E29" s="186"/>
      <c r="F29" s="383"/>
      <c r="G29" s="125"/>
      <c r="H29" s="86"/>
    </row>
    <row r="30" spans="1:8" x14ac:dyDescent="0.2">
      <c r="A30" s="86"/>
      <c r="B30" s="383"/>
      <c r="C30" s="125"/>
      <c r="D30" s="86"/>
      <c r="E30" s="186"/>
      <c r="F30" s="383"/>
      <c r="G30" s="125"/>
      <c r="H30" s="86"/>
    </row>
    <row r="31" spans="1:8" x14ac:dyDescent="0.2">
      <c r="A31" s="86"/>
      <c r="B31" s="383"/>
      <c r="C31" s="125"/>
      <c r="D31" s="86"/>
      <c r="E31" s="187"/>
      <c r="F31" s="383"/>
      <c r="G31" s="125"/>
      <c r="H31" s="86"/>
    </row>
    <row r="32" spans="1:8" x14ac:dyDescent="0.2">
      <c r="A32" s="86"/>
      <c r="B32" s="383"/>
      <c r="C32" s="125"/>
      <c r="D32" s="86"/>
      <c r="E32" s="187"/>
      <c r="F32" s="383"/>
      <c r="G32" s="125"/>
      <c r="H32" s="86"/>
    </row>
    <row r="33" spans="1:8" x14ac:dyDescent="0.2">
      <c r="A33" s="86"/>
      <c r="B33" s="383"/>
      <c r="C33" s="125"/>
      <c r="D33" s="86"/>
      <c r="E33" s="186"/>
      <c r="F33" s="383"/>
      <c r="G33" s="125"/>
      <c r="H33" s="86"/>
    </row>
    <row r="34" spans="1:8" x14ac:dyDescent="0.2">
      <c r="A34" s="86"/>
      <c r="B34" s="383"/>
      <c r="C34" s="125"/>
      <c r="D34" s="86"/>
      <c r="E34" s="92"/>
      <c r="F34" s="383"/>
      <c r="G34" s="125"/>
      <c r="H34" s="86"/>
    </row>
    <row r="35" spans="1:8" x14ac:dyDescent="0.2">
      <c r="A35" s="86"/>
      <c r="B35" s="383"/>
      <c r="C35" s="125"/>
      <c r="D35" s="86"/>
      <c r="E35" s="92"/>
      <c r="F35" s="383"/>
      <c r="G35" s="125"/>
      <c r="H35" s="86"/>
    </row>
    <row r="36" spans="1:8" x14ac:dyDescent="0.2">
      <c r="A36" s="86"/>
      <c r="B36" s="383"/>
      <c r="C36" s="125"/>
      <c r="D36" s="86"/>
      <c r="E36" s="92"/>
      <c r="F36" s="383"/>
      <c r="G36" s="125"/>
      <c r="H36" s="86"/>
    </row>
    <row r="37" spans="1:8" x14ac:dyDescent="0.2">
      <c r="A37" s="86"/>
      <c r="B37" s="309" t="str">
        <f>"Total "&amp;B25</f>
        <v>Total Other Operating Expenses</v>
      </c>
      <c r="C37" s="126">
        <f>SUM(C26:C36)</f>
        <v>0</v>
      </c>
      <c r="D37" s="86"/>
      <c r="E37" s="92"/>
      <c r="F37" s="309" t="str">
        <f>"Total "&amp;F25</f>
        <v>Total Other Fixed Expenses</v>
      </c>
      <c r="G37" s="126">
        <f>SUM(G26:G36)</f>
        <v>0</v>
      </c>
      <c r="H37" s="86"/>
    </row>
    <row r="38" spans="1:8" x14ac:dyDescent="0.2">
      <c r="B38" s="50" t="s">
        <v>1364</v>
      </c>
      <c r="F38" s="50" t="s">
        <v>1364</v>
      </c>
    </row>
    <row r="39" spans="1:8" x14ac:dyDescent="0.2">
      <c r="B39" s="783"/>
      <c r="C39" s="783"/>
      <c r="F39" s="783"/>
      <c r="G39" s="783"/>
    </row>
    <row r="40" spans="1:8" x14ac:dyDescent="0.2">
      <c r="B40" s="783"/>
      <c r="C40" s="783"/>
      <c r="F40" s="783"/>
      <c r="G40" s="783"/>
    </row>
    <row r="41" spans="1:8" x14ac:dyDescent="0.2">
      <c r="B41" s="783"/>
      <c r="C41" s="783"/>
      <c r="F41" s="783"/>
      <c r="G41" s="783"/>
    </row>
    <row r="42" spans="1:8" x14ac:dyDescent="0.2">
      <c r="A42" s="86"/>
      <c r="B42" s="86"/>
      <c r="C42" s="86"/>
      <c r="D42" s="86"/>
      <c r="E42" s="92"/>
      <c r="H42" s="86"/>
    </row>
    <row r="43" spans="1:8" ht="13.5" thickBot="1" x14ac:dyDescent="0.25">
      <c r="B43" s="66"/>
      <c r="C43" s="66"/>
      <c r="D43" s="66"/>
      <c r="E43" s="66"/>
      <c r="F43" s="191"/>
      <c r="G43" s="191"/>
    </row>
    <row r="44" spans="1:8" ht="13.5" thickTop="1" x14ac:dyDescent="0.2">
      <c r="B44" s="605" t="str">
        <f>Guide!$C$29</f>
        <v>For year: 2022</v>
      </c>
      <c r="G44" s="397" t="s">
        <v>1461</v>
      </c>
    </row>
  </sheetData>
  <sheetProtection algorithmName="SHA-512" hashValue="Ja4V9RWkdPCscU3/l/yDCAM+LFIsu89fa2/GYvs6Q0U4ZdKPyC9/GBtZO54KpzWOoo20xRDzxX8CmhhqeA8piA==" saltValue="pUFokCmSPfLi2wBHZIL0bw==" spinCount="100000" sheet="1" objects="1" scenarios="1"/>
  <mergeCells count="8">
    <mergeCell ref="B39:C41"/>
    <mergeCell ref="F39:G41"/>
    <mergeCell ref="B6:C6"/>
    <mergeCell ref="F6:G6"/>
    <mergeCell ref="B25:C25"/>
    <mergeCell ref="F25:G25"/>
    <mergeCell ref="B20:C22"/>
    <mergeCell ref="F20:G22"/>
  </mergeCells>
  <pageMargins left="0.7" right="0.7" top="0.75" bottom="0.75" header="0.3" footer="0.3"/>
  <pageSetup scale="96" orientation="portrait" r:id="rId1"/>
  <headerFooter>
    <oddHeader>&amp;C&amp;"Arial,Bold"Low-Income Housing Tax Credit / Tax Exempt Bond Application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Guide</vt:lpstr>
      <vt:lpstr>1</vt:lpstr>
      <vt:lpstr>2</vt:lpstr>
      <vt:lpstr>3</vt:lpstr>
      <vt:lpstr>4</vt:lpstr>
      <vt:lpstr>5</vt:lpstr>
      <vt:lpstr>6</vt:lpstr>
      <vt:lpstr>7</vt:lpstr>
      <vt:lpstr>7-A</vt:lpstr>
      <vt:lpstr>8</vt:lpstr>
      <vt:lpstr>9</vt:lpstr>
      <vt:lpstr>9-A</vt:lpstr>
      <vt:lpstr>9-G</vt:lpstr>
      <vt:lpstr>10</vt:lpstr>
      <vt:lpstr>11</vt:lpstr>
      <vt:lpstr>12</vt:lpstr>
      <vt:lpstr>13</vt:lpstr>
      <vt:lpstr>14-16</vt:lpstr>
      <vt:lpstr>Const Cost Addm</vt:lpstr>
      <vt:lpstr>Rent Limit Addendum</vt:lpstr>
      <vt:lpstr>Tables</vt:lpstr>
      <vt:lpstr>References</vt:lpstr>
      <vt:lpstr>EmphasysOnly</vt:lpstr>
      <vt:lpstr>Sheet1</vt:lpstr>
      <vt:lpstr>'1'!Print_Area</vt:lpstr>
      <vt:lpstr>'10'!Print_Area</vt:lpstr>
      <vt:lpstr>'11'!Print_Area</vt:lpstr>
      <vt:lpstr>'12'!Print_Area</vt:lpstr>
      <vt:lpstr>'13'!Print_Area</vt:lpstr>
      <vt:lpstr>'2'!Print_Area</vt:lpstr>
      <vt:lpstr>'3'!Print_Area</vt:lpstr>
      <vt:lpstr>'4'!Print_Area</vt:lpstr>
      <vt:lpstr>'5'!Print_Area</vt:lpstr>
      <vt:lpstr>'6'!Print_Area</vt:lpstr>
      <vt:lpstr>'7'!Print_Area</vt:lpstr>
      <vt:lpstr>'8'!Print_Area</vt:lpstr>
      <vt:lpstr>'9'!Print_Area</vt:lpstr>
      <vt:lpstr>'9-A'!Print_Area</vt:lpstr>
      <vt:lpstr>'9-G'!Print_Area</vt:lpstr>
      <vt:lpstr>'Const Cost Addm'!Print_Area</vt:lpstr>
      <vt:lpstr>'Rent Limit Addendum'!Print_Area</vt:lpstr>
    </vt:vector>
  </TitlesOfParts>
  <Company>SC State Housing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moorh</dc:creator>
  <cp:lastModifiedBy>SCSHAdmin</cp:lastModifiedBy>
  <cp:lastPrinted>2022-02-28T14:03:27Z</cp:lastPrinted>
  <dcterms:created xsi:type="dcterms:W3CDTF">2008-12-19T16:57:03Z</dcterms:created>
  <dcterms:modified xsi:type="dcterms:W3CDTF">2022-04-27T16:45:34Z</dcterms:modified>
</cp:coreProperties>
</file>