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55" yWindow="195" windowWidth="15480" windowHeight="9810" tabRatio="788"/>
  </bookViews>
  <sheets>
    <sheet name="Guide" sheetId="22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15" r:id="rId9"/>
    <sheet name="9" sheetId="14" r:id="rId10"/>
    <sheet name="10" sheetId="13" r:id="rId11"/>
    <sheet name="10-A" sheetId="24" r:id="rId12"/>
    <sheet name="10-G" sheetId="25" r:id="rId13"/>
    <sheet name="11" sheetId="12" r:id="rId14"/>
    <sheet name="12" sheetId="11" r:id="rId15"/>
    <sheet name="13" sheetId="10" r:id="rId16"/>
    <sheet name="14" sheetId="9" r:id="rId17"/>
    <sheet name="15" sheetId="19" r:id="rId18"/>
    <sheet name="16" sheetId="18" r:id="rId19"/>
    <sheet name="17" sheetId="17" r:id="rId20"/>
    <sheet name="18" sheetId="16" r:id="rId21"/>
    <sheet name="19" sheetId="20" r:id="rId22"/>
    <sheet name="Const Cost Addm" sheetId="23" r:id="rId23"/>
    <sheet name="Rent Limit Addendum" sheetId="8" r:id="rId24"/>
  </sheets>
  <definedNames>
    <definedName name="_xlnm.Print_Area" localSheetId="1">'1'!$A$1:$Q$78</definedName>
    <definedName name="_xlnm.Print_Area" localSheetId="10">'10'!$A$1:$J$82</definedName>
    <definedName name="_xlnm.Print_Area" localSheetId="11">'10-A'!$A$1:$G$45</definedName>
    <definedName name="_xlnm.Print_Area" localSheetId="12">'10-G'!$A$1:$G$56</definedName>
    <definedName name="_xlnm.Print_Area" localSheetId="13">'11'!$A$1:$O$71</definedName>
    <definedName name="_xlnm.Print_Area" localSheetId="14">'12'!$A$1:$I$62</definedName>
    <definedName name="_xlnm.Print_Area" localSheetId="15">'13'!$A$1:$M$75</definedName>
    <definedName name="_xlnm.Print_Area" localSheetId="16">'14'!$A$1:$H$67</definedName>
    <definedName name="_xlnm.Print_Area" localSheetId="17">'15'!$A$1:$O$60</definedName>
    <definedName name="_xlnm.Print_Area" localSheetId="18">'16'!$A$1:$L$61</definedName>
    <definedName name="_xlnm.Print_Area" localSheetId="19">'17'!$A$1:$E$66</definedName>
    <definedName name="_xlnm.Print_Area" localSheetId="20">'18'!$A$1:$E$67</definedName>
    <definedName name="_xlnm.Print_Area" localSheetId="21">'19'!$A$1:$S$69</definedName>
    <definedName name="_xlnm.Print_Area" localSheetId="2">'2'!$A$1:$P$73</definedName>
    <definedName name="_xlnm.Print_Area" localSheetId="3">'3'!$A$1:$Q$84</definedName>
    <definedName name="_xlnm.Print_Area" localSheetId="4">'4'!$A$1:$Q$77</definedName>
    <definedName name="_xlnm.Print_Area" localSheetId="5">'5'!$A$1:$Q$92</definedName>
    <definedName name="_xlnm.Print_Area" localSheetId="6">'6'!$A$1:$P$76</definedName>
    <definedName name="_xlnm.Print_Area" localSheetId="7">'7'!$A$1:$K$63</definedName>
    <definedName name="_xlnm.Print_Area" localSheetId="8">'8'!$A$1:$H$56</definedName>
    <definedName name="_xlnm.Print_Area" localSheetId="9">'9'!$A$1:$L$77</definedName>
    <definedName name="_xlnm.Print_Area" localSheetId="22">'Const Cost Addm'!$A$1:$H$297</definedName>
    <definedName name="_xlnm.Print_Area" localSheetId="23">'Rent Limit Addendum'!$A$1:$O$76</definedName>
  </definedNames>
  <calcPr calcId="145621"/>
</workbook>
</file>

<file path=xl/calcChain.xml><?xml version="1.0" encoding="utf-8"?>
<calcChain xmlns="http://schemas.openxmlformats.org/spreadsheetml/2006/main">
  <c r="I23" i="13" l="1"/>
  <c r="I37" i="13"/>
  <c r="K32" i="13" l="1"/>
  <c r="L18" i="13"/>
  <c r="F17" i="9" l="1"/>
  <c r="D17" i="9" l="1"/>
  <c r="I59" i="10"/>
  <c r="C15" i="9"/>
  <c r="F16" i="9"/>
  <c r="D16" i="9"/>
  <c r="C16" i="9"/>
  <c r="J50" i="12"/>
  <c r="G61" i="13"/>
  <c r="G57" i="13"/>
  <c r="G50" i="13"/>
  <c r="G34" i="13"/>
  <c r="G16" i="13"/>
  <c r="F18" i="9" l="1"/>
  <c r="D18" i="9"/>
  <c r="C18" i="9"/>
  <c r="F15" i="9"/>
  <c r="D15" i="9"/>
  <c r="E13" i="9"/>
  <c r="C13" i="9"/>
  <c r="G258" i="23" l="1"/>
  <c r="J42" i="12"/>
  <c r="G35" i="13" l="1"/>
  <c r="D39" i="11"/>
  <c r="D34" i="11"/>
  <c r="H61" i="13"/>
  <c r="F61" i="13"/>
  <c r="E61" i="13"/>
  <c r="H57" i="13"/>
  <c r="F57" i="13"/>
  <c r="E57" i="13"/>
  <c r="H50" i="13"/>
  <c r="F50" i="13"/>
  <c r="E50" i="13"/>
  <c r="H35" i="13"/>
  <c r="F35" i="13"/>
  <c r="E35" i="13"/>
  <c r="H34" i="13"/>
  <c r="F34" i="13"/>
  <c r="E34" i="13"/>
  <c r="H16" i="13"/>
  <c r="F16" i="13"/>
  <c r="E16" i="13"/>
  <c r="D1" i="23" l="1"/>
  <c r="M1" i="8"/>
  <c r="B1" i="8"/>
  <c r="B1" i="18"/>
  <c r="B1" i="12"/>
  <c r="F38" i="24" l="1"/>
  <c r="E38" i="24"/>
  <c r="D38" i="24"/>
  <c r="C38" i="24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F59" i="9" l="1"/>
  <c r="E59" i="9"/>
  <c r="D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8" i="9"/>
  <c r="G15" i="9"/>
  <c r="G37" i="24" l="1"/>
  <c r="G36" i="24"/>
  <c r="G35" i="24"/>
  <c r="G34" i="24"/>
  <c r="G33" i="24"/>
  <c r="G31" i="24"/>
  <c r="G30" i="24"/>
  <c r="G29" i="24"/>
  <c r="G27" i="24"/>
  <c r="G26" i="24"/>
  <c r="G25" i="24"/>
  <c r="G23" i="24"/>
  <c r="G22" i="24"/>
  <c r="G21" i="24"/>
  <c r="G20" i="24"/>
  <c r="G19" i="24"/>
  <c r="G17" i="24"/>
  <c r="G16" i="24"/>
  <c r="G14" i="24"/>
  <c r="G13" i="24"/>
  <c r="I61" i="13" l="1"/>
  <c r="I44" i="13"/>
  <c r="I30" i="13"/>
  <c r="I29" i="13"/>
  <c r="I28" i="13"/>
  <c r="I27" i="13"/>
  <c r="L32" i="13" s="1"/>
  <c r="I26" i="13"/>
  <c r="G250" i="23"/>
  <c r="G21" i="12" l="1"/>
  <c r="G19" i="12"/>
  <c r="I32" i="12" s="1"/>
  <c r="F49" i="25"/>
  <c r="H23" i="13" s="1"/>
  <c r="E49" i="25"/>
  <c r="G23" i="13" s="1"/>
  <c r="D49" i="25"/>
  <c r="F23" i="13" s="1"/>
  <c r="C49" i="25"/>
  <c r="E23" i="13" s="1"/>
  <c r="G13" i="25"/>
  <c r="G1" i="25"/>
  <c r="B1" i="25"/>
  <c r="G49" i="25" l="1"/>
  <c r="G283" i="23" s="1"/>
  <c r="G1" i="24"/>
  <c r="B1" i="24"/>
  <c r="G38" i="24" l="1"/>
  <c r="K68" i="10"/>
  <c r="I68" i="10"/>
  <c r="H68" i="10"/>
  <c r="B1" i="22" l="1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G6" i="15"/>
  <c r="G7" i="15"/>
  <c r="G10" i="15"/>
  <c r="L54" i="4"/>
  <c r="I62" i="13"/>
  <c r="J60" i="8"/>
  <c r="F61" i="8"/>
  <c r="F63" i="8"/>
  <c r="F37" i="6"/>
  <c r="E13" i="13"/>
  <c r="F29" i="6"/>
  <c r="N31" i="6"/>
  <c r="F41" i="6"/>
  <c r="J64" i="8"/>
  <c r="E27" i="1"/>
  <c r="K59" i="10"/>
  <c r="J59" i="10"/>
  <c r="H59" i="10"/>
  <c r="J45" i="7"/>
  <c r="J44" i="7"/>
  <c r="J43" i="7"/>
  <c r="J42" i="7"/>
  <c r="J41" i="7"/>
  <c r="J40" i="7"/>
  <c r="J46" i="7" s="1"/>
  <c r="J47" i="7" s="1"/>
  <c r="G8" i="15" s="1"/>
  <c r="G56" i="7"/>
  <c r="G60" i="7"/>
  <c r="G59" i="7"/>
  <c r="G58" i="7"/>
  <c r="G57" i="7"/>
  <c r="E61" i="7"/>
  <c r="D8" i="11"/>
  <c r="H60" i="7"/>
  <c r="I60" i="7"/>
  <c r="H59" i="7"/>
  <c r="I59" i="7"/>
  <c r="H58" i="7"/>
  <c r="I58" i="7"/>
  <c r="H57" i="7"/>
  <c r="I57" i="7"/>
  <c r="H56" i="7"/>
  <c r="I56" i="7"/>
  <c r="H55" i="7"/>
  <c r="I55" i="7"/>
  <c r="H54" i="7"/>
  <c r="I54" i="7"/>
  <c r="H53" i="7"/>
  <c r="I53" i="7"/>
  <c r="H52" i="7"/>
  <c r="I52" i="7"/>
  <c r="H51" i="7"/>
  <c r="I51" i="7"/>
  <c r="C46" i="7"/>
  <c r="C32" i="7"/>
  <c r="J31" i="7"/>
  <c r="G31" i="7"/>
  <c r="J30" i="7"/>
  <c r="G30" i="7"/>
  <c r="J29" i="7"/>
  <c r="G29" i="7"/>
  <c r="J28" i="7"/>
  <c r="G28" i="7"/>
  <c r="J27" i="7"/>
  <c r="G27" i="7"/>
  <c r="J26" i="7"/>
  <c r="G26" i="7"/>
  <c r="J25" i="7"/>
  <c r="G25" i="7"/>
  <c r="J24" i="7"/>
  <c r="G24" i="7"/>
  <c r="J23" i="7"/>
  <c r="G23" i="7"/>
  <c r="J22" i="7"/>
  <c r="J32" i="7"/>
  <c r="J33" i="7"/>
  <c r="G22" i="7"/>
  <c r="C17" i="7"/>
  <c r="C35" i="7"/>
  <c r="C36" i="7"/>
  <c r="J16" i="7"/>
  <c r="G16" i="7"/>
  <c r="J15" i="7"/>
  <c r="G15" i="7"/>
  <c r="J14" i="7"/>
  <c r="G14" i="7"/>
  <c r="J13" i="7"/>
  <c r="G13" i="7"/>
  <c r="J12" i="7"/>
  <c r="G12" i="7"/>
  <c r="J11" i="7"/>
  <c r="G11" i="7"/>
  <c r="J10" i="7"/>
  <c r="G10" i="7"/>
  <c r="J9" i="7"/>
  <c r="G9" i="7"/>
  <c r="J8" i="7"/>
  <c r="G8" i="7"/>
  <c r="J7" i="7"/>
  <c r="G7" i="7"/>
  <c r="D43" i="1"/>
  <c r="O5" i="3"/>
  <c r="G232" i="23"/>
  <c r="G223" i="23"/>
  <c r="G207" i="23"/>
  <c r="G206" i="23"/>
  <c r="G189" i="23"/>
  <c r="G188" i="23"/>
  <c r="G187" i="23"/>
  <c r="G177" i="23"/>
  <c r="G176" i="23"/>
  <c r="G168" i="23"/>
  <c r="G167" i="23"/>
  <c r="G160" i="23"/>
  <c r="G150" i="23"/>
  <c r="G144" i="23"/>
  <c r="G143" i="23"/>
  <c r="G142" i="23"/>
  <c r="G141" i="23"/>
  <c r="G128" i="23"/>
  <c r="G117" i="23"/>
  <c r="G104" i="23"/>
  <c r="G95" i="23"/>
  <c r="G94" i="23"/>
  <c r="G85" i="23"/>
  <c r="G84" i="23"/>
  <c r="G83" i="23"/>
  <c r="G65" i="23"/>
  <c r="G64" i="23"/>
  <c r="G50" i="23"/>
  <c r="G49" i="23"/>
  <c r="G39" i="23"/>
  <c r="G38" i="23"/>
  <c r="G31" i="23"/>
  <c r="G30" i="23"/>
  <c r="G16" i="23"/>
  <c r="H1" i="23"/>
  <c r="G145" i="23"/>
  <c r="G140" i="23"/>
  <c r="G243" i="23"/>
  <c r="G242" i="23"/>
  <c r="G241" i="23"/>
  <c r="G240" i="23"/>
  <c r="G225" i="23"/>
  <c r="G224" i="23"/>
  <c r="G222" i="23"/>
  <c r="G33" i="23"/>
  <c r="G32" i="23"/>
  <c r="G29" i="23"/>
  <c r="G5" i="23"/>
  <c r="G6" i="23"/>
  <c r="G7" i="23"/>
  <c r="G8" i="23"/>
  <c r="G9" i="23"/>
  <c r="G10" i="23"/>
  <c r="G11" i="23"/>
  <c r="G12" i="23"/>
  <c r="G13" i="23"/>
  <c r="G14" i="23"/>
  <c r="G15" i="23"/>
  <c r="G17" i="23"/>
  <c r="G18" i="23"/>
  <c r="G21" i="23"/>
  <c r="G22" i="23"/>
  <c r="G23" i="23"/>
  <c r="G24" i="23"/>
  <c r="G25" i="23"/>
  <c r="G26" i="23"/>
  <c r="G27" i="23"/>
  <c r="G28" i="23"/>
  <c r="G36" i="23"/>
  <c r="G37" i="23"/>
  <c r="G40" i="23"/>
  <c r="G41" i="23"/>
  <c r="G44" i="23"/>
  <c r="G45" i="23"/>
  <c r="G46" i="23"/>
  <c r="G47" i="23"/>
  <c r="G48" i="23"/>
  <c r="G51" i="23"/>
  <c r="G52" i="23"/>
  <c r="G55" i="23"/>
  <c r="G56" i="23"/>
  <c r="G57" i="23"/>
  <c r="G58" i="23"/>
  <c r="G59" i="23"/>
  <c r="G60" i="23"/>
  <c r="G61" i="23"/>
  <c r="G62" i="23"/>
  <c r="G63" i="23"/>
  <c r="G66" i="23"/>
  <c r="G67" i="23"/>
  <c r="G68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6" i="23"/>
  <c r="G87" i="23"/>
  <c r="G90" i="23"/>
  <c r="G91" i="23"/>
  <c r="G92" i="23"/>
  <c r="G93" i="23"/>
  <c r="G96" i="23"/>
  <c r="G97" i="23"/>
  <c r="G100" i="23"/>
  <c r="G101" i="23"/>
  <c r="G102" i="23"/>
  <c r="G103" i="23"/>
  <c r="G105" i="23"/>
  <c r="G106" i="23"/>
  <c r="G109" i="23"/>
  <c r="G110" i="23"/>
  <c r="G111" i="23"/>
  <c r="G112" i="23"/>
  <c r="G113" i="23"/>
  <c r="G116" i="23"/>
  <c r="G118" i="23"/>
  <c r="G119" i="23"/>
  <c r="G120" i="23"/>
  <c r="G121" i="23"/>
  <c r="G122" i="23"/>
  <c r="G125" i="23"/>
  <c r="G126" i="23"/>
  <c r="G127" i="23"/>
  <c r="G129" i="23"/>
  <c r="G130" i="23"/>
  <c r="G133" i="23"/>
  <c r="G134" i="23"/>
  <c r="G135" i="23"/>
  <c r="G136" i="23"/>
  <c r="G137" i="23"/>
  <c r="G138" i="23"/>
  <c r="G139" i="23"/>
  <c r="G146" i="23"/>
  <c r="G149" i="23"/>
  <c r="G151" i="23"/>
  <c r="G152" i="23"/>
  <c r="G155" i="23"/>
  <c r="G156" i="23"/>
  <c r="G157" i="23"/>
  <c r="G158" i="23"/>
  <c r="G159" i="23"/>
  <c r="G161" i="23"/>
  <c r="G162" i="23"/>
  <c r="G165" i="23"/>
  <c r="G171" i="23"/>
  <c r="G272" i="23"/>
  <c r="G166" i="23"/>
  <c r="G169" i="23"/>
  <c r="G170" i="23"/>
  <c r="G173" i="23"/>
  <c r="G174" i="23"/>
  <c r="G175" i="23"/>
  <c r="G178" i="23"/>
  <c r="G179" i="23"/>
  <c r="G182" i="23"/>
  <c r="G183" i="23"/>
  <c r="G184" i="23"/>
  <c r="G185" i="23"/>
  <c r="G186" i="23"/>
  <c r="G190" i="23"/>
  <c r="G191" i="23"/>
  <c r="G194" i="23"/>
  <c r="G195" i="23"/>
  <c r="G196" i="23"/>
  <c r="G197" i="23"/>
  <c r="G198" i="23"/>
  <c r="G199" i="23"/>
  <c r="G200" i="23"/>
  <c r="G201" i="23"/>
  <c r="G202" i="23"/>
  <c r="G203" i="23"/>
  <c r="G204" i="23"/>
  <c r="G205" i="23"/>
  <c r="G208" i="23"/>
  <c r="G209" i="23"/>
  <c r="G212" i="23"/>
  <c r="G213" i="23"/>
  <c r="G214" i="23"/>
  <c r="G215" i="23"/>
  <c r="G216" i="23"/>
  <c r="G217" i="23"/>
  <c r="G218" i="23"/>
  <c r="G219" i="23"/>
  <c r="G220" i="23"/>
  <c r="G221" i="23"/>
  <c r="G228" i="23"/>
  <c r="G229" i="23"/>
  <c r="G230" i="23"/>
  <c r="G231" i="23"/>
  <c r="G233" i="23"/>
  <c r="G234" i="23"/>
  <c r="G237" i="23"/>
  <c r="G238" i="23"/>
  <c r="G239" i="23"/>
  <c r="G246" i="23"/>
  <c r="G247" i="23"/>
  <c r="G248" i="23"/>
  <c r="G249" i="23"/>
  <c r="G251" i="23"/>
  <c r="G252" i="23"/>
  <c r="G253" i="23"/>
  <c r="I20" i="13"/>
  <c r="I15" i="13"/>
  <c r="I16" i="13"/>
  <c r="I17" i="13"/>
  <c r="E18" i="13"/>
  <c r="E32" i="13"/>
  <c r="G73" i="13"/>
  <c r="G13" i="13"/>
  <c r="G18" i="13"/>
  <c r="G32" i="13"/>
  <c r="G39" i="13"/>
  <c r="G46" i="13"/>
  <c r="G54" i="13"/>
  <c r="G64" i="13"/>
  <c r="G69" i="13"/>
  <c r="G77" i="13"/>
  <c r="N1" i="19"/>
  <c r="B1" i="19"/>
  <c r="N29" i="6"/>
  <c r="B1" i="20"/>
  <c r="B1" i="16"/>
  <c r="B1" i="17"/>
  <c r="C45" i="11"/>
  <c r="C46" i="11"/>
  <c r="C47" i="11"/>
  <c r="C48" i="11"/>
  <c r="C49" i="11"/>
  <c r="C53" i="11"/>
  <c r="C52" i="11"/>
  <c r="C51" i="11"/>
  <c r="C50" i="11"/>
  <c r="G33" i="14"/>
  <c r="G32" i="14"/>
  <c r="G31" i="14"/>
  <c r="G30" i="14"/>
  <c r="G29" i="14"/>
  <c r="G28" i="14"/>
  <c r="G27" i="14"/>
  <c r="G26" i="14"/>
  <c r="G25" i="14"/>
  <c r="G35" i="14"/>
  <c r="D22" i="11"/>
  <c r="N1" i="6"/>
  <c r="I44" i="4"/>
  <c r="F15" i="18"/>
  <c r="F16" i="18"/>
  <c r="F11" i="18"/>
  <c r="F12" i="18"/>
  <c r="F13" i="18"/>
  <c r="F14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K53" i="18"/>
  <c r="J53" i="18"/>
  <c r="I53" i="18"/>
  <c r="H53" i="18"/>
  <c r="G53" i="18"/>
  <c r="J1" i="18"/>
  <c r="G1" i="9"/>
  <c r="L1" i="10"/>
  <c r="H1" i="11"/>
  <c r="N1" i="12"/>
  <c r="I1" i="13"/>
  <c r="K1" i="14"/>
  <c r="G1" i="15"/>
  <c r="J1" i="7"/>
  <c r="O1" i="5"/>
  <c r="O1" i="4"/>
  <c r="O1" i="3"/>
  <c r="O1" i="2"/>
  <c r="K62" i="10"/>
  <c r="J62" i="10"/>
  <c r="I62" i="10"/>
  <c r="G13" i="9"/>
  <c r="G16" i="9"/>
  <c r="B1" i="9"/>
  <c r="H13" i="13"/>
  <c r="H18" i="13"/>
  <c r="H32" i="13"/>
  <c r="H39" i="13"/>
  <c r="H46" i="13"/>
  <c r="H54" i="13"/>
  <c r="H64" i="13"/>
  <c r="H73" i="13"/>
  <c r="H77" i="13"/>
  <c r="N33" i="6"/>
  <c r="N37" i="6"/>
  <c r="F13" i="13"/>
  <c r="F18" i="13"/>
  <c r="F32" i="13"/>
  <c r="F39" i="13"/>
  <c r="F46" i="13"/>
  <c r="F54" i="13"/>
  <c r="F64" i="13"/>
  <c r="F69" i="13"/>
  <c r="F73" i="13"/>
  <c r="F77" i="13"/>
  <c r="C24" i="15"/>
  <c r="C40" i="15"/>
  <c r="G26" i="15"/>
  <c r="G33" i="15"/>
  <c r="E39" i="13"/>
  <c r="E46" i="13"/>
  <c r="E54" i="13"/>
  <c r="E64" i="13"/>
  <c r="E69" i="13"/>
  <c r="C17" i="9" s="1"/>
  <c r="E73" i="13"/>
  <c r="E77" i="13"/>
  <c r="L65" i="10"/>
  <c r="L64" i="10"/>
  <c r="L63" i="10"/>
  <c r="L60" i="10"/>
  <c r="B1" i="10"/>
  <c r="I21" i="13"/>
  <c r="I22" i="13"/>
  <c r="I24" i="13"/>
  <c r="I25" i="13"/>
  <c r="I31" i="13"/>
  <c r="I9" i="13"/>
  <c r="I10" i="13"/>
  <c r="I11" i="13"/>
  <c r="I12" i="13"/>
  <c r="I34" i="13"/>
  <c r="I35" i="13"/>
  <c r="I36" i="13"/>
  <c r="I38" i="13"/>
  <c r="I41" i="13"/>
  <c r="I42" i="13"/>
  <c r="I43" i="13"/>
  <c r="I45" i="13"/>
  <c r="I48" i="13"/>
  <c r="I49" i="13"/>
  <c r="I50" i="13"/>
  <c r="I51" i="13"/>
  <c r="I52" i="13"/>
  <c r="I53" i="13"/>
  <c r="I56" i="13"/>
  <c r="I57" i="13"/>
  <c r="I58" i="13"/>
  <c r="I59" i="13"/>
  <c r="I60" i="13"/>
  <c r="I63" i="13"/>
  <c r="I67" i="13"/>
  <c r="I68" i="13"/>
  <c r="I71" i="13"/>
  <c r="I72" i="13"/>
  <c r="I75" i="13"/>
  <c r="I76" i="13"/>
  <c r="D45" i="11"/>
  <c r="D46" i="11"/>
  <c r="D47" i="11"/>
  <c r="D48" i="11"/>
  <c r="D49" i="11"/>
  <c r="D50" i="11"/>
  <c r="D51" i="11"/>
  <c r="D52" i="11"/>
  <c r="D53" i="11"/>
  <c r="D14" i="11"/>
  <c r="D13" i="11"/>
  <c r="D16" i="11" s="1"/>
  <c r="D12" i="11"/>
  <c r="D15" i="11"/>
  <c r="D18" i="11"/>
  <c r="B1" i="11"/>
  <c r="C1" i="13"/>
  <c r="E66" i="14"/>
  <c r="E63" i="14"/>
  <c r="E60" i="14"/>
  <c r="E57" i="14"/>
  <c r="E54" i="14"/>
  <c r="E51" i="14"/>
  <c r="E48" i="14"/>
  <c r="E45" i="14"/>
  <c r="E42" i="14"/>
  <c r="B66" i="14"/>
  <c r="B63" i="14"/>
  <c r="B60" i="14"/>
  <c r="B57" i="14"/>
  <c r="B54" i="14"/>
  <c r="B51" i="14"/>
  <c r="B48" i="14"/>
  <c r="B45" i="14"/>
  <c r="B42" i="14"/>
  <c r="B39" i="14"/>
  <c r="E39" i="14"/>
  <c r="B1" i="14"/>
  <c r="B1" i="15"/>
  <c r="B1" i="7"/>
  <c r="M73" i="6"/>
  <c r="L73" i="6"/>
  <c r="K73" i="6"/>
  <c r="J73" i="6"/>
  <c r="I73" i="6"/>
  <c r="F33" i="6"/>
  <c r="B1" i="6"/>
  <c r="B1" i="5"/>
  <c r="G37" i="4"/>
  <c r="L37" i="4" s="1"/>
  <c r="P39" i="4" s="1"/>
  <c r="G39" i="4"/>
  <c r="G41" i="4"/>
  <c r="L41" i="4" s="1"/>
  <c r="P42" i="4" s="1"/>
  <c r="B1" i="4"/>
  <c r="B1" i="3"/>
  <c r="B1" i="2"/>
  <c r="G52" i="7"/>
  <c r="G54" i="7"/>
  <c r="G51" i="7"/>
  <c r="G53" i="7"/>
  <c r="G55" i="7"/>
  <c r="H69" i="13"/>
  <c r="I66" i="13"/>
  <c r="J17" i="7"/>
  <c r="J18" i="7"/>
  <c r="N39" i="6"/>
  <c r="N41" i="6"/>
  <c r="N35" i="6"/>
  <c r="H67" i="10"/>
  <c r="I67" i="10"/>
  <c r="K67" i="10"/>
  <c r="J67" i="10"/>
  <c r="I61" i="8"/>
  <c r="I63" i="8"/>
  <c r="H61" i="8"/>
  <c r="H63" i="8"/>
  <c r="G61" i="8"/>
  <c r="G63" i="8"/>
  <c r="G226" i="23"/>
  <c r="G276" i="23"/>
  <c r="G114" i="23"/>
  <c r="G266" i="23"/>
  <c r="G88" i="23"/>
  <c r="G263" i="23"/>
  <c r="G42" i="23"/>
  <c r="G260" i="23"/>
  <c r="G123" i="23"/>
  <c r="G267" i="23"/>
  <c r="G163" i="23"/>
  <c r="G271" i="23"/>
  <c r="G107" i="23"/>
  <c r="G265" i="23"/>
  <c r="G192" i="23"/>
  <c r="G274" i="23"/>
  <c r="G34" i="23"/>
  <c r="G259" i="23"/>
  <c r="G235" i="23"/>
  <c r="G277" i="23"/>
  <c r="G210" i="23"/>
  <c r="G275" i="23"/>
  <c r="G244" i="23"/>
  <c r="G278" i="23"/>
  <c r="G180" i="23"/>
  <c r="G273" i="23"/>
  <c r="G153" i="23"/>
  <c r="G270" i="23"/>
  <c r="G147" i="23"/>
  <c r="G269" i="23"/>
  <c r="G98" i="23"/>
  <c r="G264" i="23"/>
  <c r="G69" i="23"/>
  <c r="G262" i="23"/>
  <c r="G53" i="23"/>
  <c r="G261" i="23"/>
  <c r="G19" i="23"/>
  <c r="G131" i="23"/>
  <c r="G268" i="23"/>
  <c r="K18" i="13"/>
  <c r="G279" i="23" l="1"/>
  <c r="G281" i="23" s="1"/>
  <c r="G284" i="23"/>
  <c r="G254" i="23"/>
  <c r="G255" i="23" s="1"/>
  <c r="G9" i="15"/>
  <c r="C44" i="15"/>
  <c r="G36" i="15"/>
  <c r="G53" i="12"/>
  <c r="C59" i="9"/>
  <c r="H62" i="10" s="1"/>
  <c r="L62" i="10" s="1"/>
  <c r="G17" i="9"/>
  <c r="I13" i="13"/>
  <c r="D30" i="11" s="1"/>
  <c r="I69" i="13"/>
  <c r="D37" i="11" s="1"/>
  <c r="I54" i="13"/>
  <c r="D35" i="11" s="1"/>
  <c r="F79" i="13"/>
  <c r="I58" i="10" s="1"/>
  <c r="I66" i="10" s="1"/>
  <c r="I69" i="10" s="1"/>
  <c r="H79" i="13"/>
  <c r="K58" i="10" s="1"/>
  <c r="K66" i="10" s="1"/>
  <c r="K69" i="10" s="1"/>
  <c r="I77" i="13"/>
  <c r="I18" i="13"/>
  <c r="I39" i="13"/>
  <c r="D33" i="11" s="1"/>
  <c r="G79" i="13"/>
  <c r="J48" i="12" s="1"/>
  <c r="I46" i="13"/>
  <c r="I32" i="13"/>
  <c r="I73" i="13"/>
  <c r="D38" i="11" s="1"/>
  <c r="I64" i="13"/>
  <c r="D36" i="11" s="1"/>
  <c r="E79" i="13"/>
  <c r="L59" i="10"/>
  <c r="G286" i="23" l="1"/>
  <c r="G288" i="23" s="1"/>
  <c r="M32" i="13" s="1"/>
  <c r="J40" i="12"/>
  <c r="J44" i="12" s="1"/>
  <c r="D7" i="11"/>
  <c r="G12" i="15"/>
  <c r="D9" i="11" s="1"/>
  <c r="G59" i="9"/>
  <c r="D32" i="11"/>
  <c r="M18" i="13"/>
  <c r="D31" i="11"/>
  <c r="G55" i="12"/>
  <c r="I79" i="13"/>
  <c r="H58" i="10"/>
  <c r="H66" i="10" s="1"/>
  <c r="H69" i="10" s="1"/>
  <c r="L69" i="10" s="1"/>
  <c r="J58" i="10"/>
  <c r="J66" i="10" s="1"/>
  <c r="J69" i="10" s="1"/>
  <c r="G13" i="15" l="1"/>
  <c r="G34" i="15" s="1"/>
  <c r="D10" i="11"/>
  <c r="D20" i="11" s="1"/>
  <c r="D40" i="11"/>
  <c r="I28" i="12"/>
  <c r="I30" i="12"/>
  <c r="G23" i="12"/>
  <c r="L66" i="10"/>
  <c r="L58" i="10"/>
  <c r="F35" i="14"/>
  <c r="L9" i="10"/>
  <c r="D44" i="11"/>
  <c r="D54" i="11"/>
  <c r="C25" i="15" l="1"/>
  <c r="G41" i="15"/>
  <c r="C41" i="15"/>
  <c r="G27" i="15"/>
  <c r="G20" i="11"/>
  <c r="D24" i="11"/>
  <c r="D59" i="11"/>
</calcChain>
</file>

<file path=xl/sharedStrings.xml><?xml version="1.0" encoding="utf-8"?>
<sst xmlns="http://schemas.openxmlformats.org/spreadsheetml/2006/main" count="2102" uniqueCount="1223">
  <si>
    <t>1) All data entry should be input in the sections that are shaded with a pale yellow background.</t>
  </si>
  <si>
    <t>PLEASE READ BEFORE DATA ENTRY</t>
  </si>
  <si>
    <t>Should you have any concerns or find any problems or errors with this workbook, please contact:</t>
  </si>
  <si>
    <t>This workbook has been password protected to prevent the user from overwriting questions, labels, and calculations.</t>
  </si>
  <si>
    <t>Is there a common ownership interest between the purchaser and seller?</t>
  </si>
  <si>
    <t>2) For data fields that require a check mark next to the description, please type an "x" in the box.</t>
  </si>
  <si>
    <t xml:space="preserve">    (the protection of the workbook should prevent data entry in other areas)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</si>
  <si>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</si>
  <si>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</si>
  <si>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</si>
  <si>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I understand and agree that the development will be affirmatively marketed, and will be made available for</t>
  </si>
  <si>
    <t>occupancy by all persons regardless of race, national origin, religion, creed or sex, age, and handicap.</t>
  </si>
  <si>
    <t>20.</t>
  </si>
  <si>
    <t>I agree to pay such monitoring fees as the Authority may determine necessary. I understand and agree that this</t>
  </si>
  <si>
    <t>fee may increase.</t>
  </si>
  <si>
    <t>21.</t>
  </si>
  <si>
    <t>I understand and agree that any and all information related to findings of noncompliance by the Authority will be</t>
  </si>
  <si>
    <t>subject to a request for disclosure, and I expressly consent to such disclosure.</t>
  </si>
  <si>
    <t>Page 18</t>
  </si>
  <si>
    <t>22.</t>
  </si>
  <si>
    <t>23.</t>
  </si>
  <si>
    <t>I understand and agree that the Authority, at its discretion, may prohibit the ''owner'' or any of its related entities,</t>
  </si>
  <si>
    <t>[NOTARY]</t>
  </si>
  <si>
    <r>
      <t xml:space="preserve">All pages of this application must be completed and the application certification page </t>
    </r>
    <r>
      <rPr>
        <b/>
        <sz val="10"/>
        <rFont val="Arial"/>
        <family val="2"/>
      </rPr>
      <t>executed</t>
    </r>
    <r>
      <rPr>
        <sz val="10"/>
        <rFont val="Arial"/>
        <family val="2"/>
      </rPr>
      <t>.  All required</t>
    </r>
  </si>
  <si>
    <t>signatures must be originals.  Faxes will not be accepted.  The Authority reserves the right to determine whether any</t>
  </si>
  <si>
    <t>omission on a page of this application is material or non-material for purposes of the satisfaction of required criteria.</t>
  </si>
  <si>
    <t>Authority staff has taken steps to ensure the accuracy of the automations/calculations, the Authority does not</t>
  </si>
  <si>
    <r>
      <t xml:space="preserve">guarantee the accuracy of these automations/calculations. </t>
    </r>
    <r>
      <rPr>
        <b/>
        <sz val="10"/>
        <rFont val="Arial"/>
        <family val="2"/>
      </rPr>
      <t>It is the responsibility of the applicant to independently</t>
    </r>
  </si>
  <si>
    <r>
      <t>verify that the numbers and information in this application are accurate and properly represented.</t>
    </r>
    <r>
      <rPr>
        <sz val="10"/>
        <rFont val="Arial"/>
        <family val="2"/>
      </rPr>
      <t xml:space="preserve">  Authority</t>
    </r>
  </si>
  <si>
    <r>
      <t>staff will also perform calculations</t>
    </r>
    <r>
      <rPr>
        <sz val="10"/>
        <rFont val="Arial"/>
        <family val="2"/>
      </rPr>
      <t xml:space="preserve"> independent of the application to verify the accuracy of the submitted information.</t>
    </r>
  </si>
  <si>
    <t>I hereby certify that I have reviewed this application and applicable documentation and have rendered the opinion</t>
  </si>
  <si>
    <t>documentation. I further certify that this document is an original or true copy which has not been altered.</t>
  </si>
  <si>
    <t>Signature of Tax Attorney</t>
  </si>
  <si>
    <t>Date</t>
  </si>
  <si>
    <t>All automations/calculations in this workbook are provided to assist the applicant in the submission process.  While</t>
  </si>
  <si>
    <t>Application Workbook Disclaimer:</t>
  </si>
  <si>
    <t>Acknowledgement and Agreements (2nd page):</t>
  </si>
  <si>
    <t xml:space="preserve">Acknowledgement and Agreements (3rd page): </t>
  </si>
  <si>
    <t>Page 19</t>
  </si>
  <si>
    <r>
      <t xml:space="preserve">Attach a </t>
    </r>
    <r>
      <rPr>
        <b/>
        <sz val="10"/>
        <rFont val="Arial"/>
        <family val="2"/>
      </rPr>
      <t>separate sheet to this page of the application</t>
    </r>
    <r>
      <rPr>
        <sz val="10"/>
        <rFont val="Arial"/>
        <family val="2"/>
      </rPr>
      <t xml:space="preserve"> listing the (a) building address, (b) type of control, (c) number of units, (d) expiration date</t>
    </r>
  </si>
  <si>
    <t>of control, (e) acquisition cost for all buildings under control, (f) the date each building was placed-in-service, (g) the date of the last nonqualified</t>
  </si>
  <si>
    <t>sheet is not attached, this application will be considered incomplete.</t>
  </si>
  <si>
    <t>If a federal subsidy is included in the funding sources, please identify the type of federal subsidy:</t>
  </si>
  <si>
    <t>Signature of Notary</t>
  </si>
  <si>
    <t>Owned by the same entity for Federal Income Tax Purposes?</t>
  </si>
  <si>
    <t>substantial improvement, and (h) the number of years between the date the building was placed-in-service and date of acquisition.  If a separate</t>
  </si>
  <si>
    <t>Development ID #</t>
  </si>
  <si>
    <t>(for Authority use only)</t>
  </si>
  <si>
    <t>Development Name:</t>
  </si>
  <si>
    <t>Date:</t>
  </si>
  <si>
    <t>South Carolina State Housing Finance &amp; Development Authority</t>
  </si>
  <si>
    <t>New Construction</t>
  </si>
  <si>
    <t>Acquisition</t>
  </si>
  <si>
    <t>Rehabilitation</t>
  </si>
  <si>
    <t>Requesting HOME Funds?</t>
  </si>
  <si>
    <t>No</t>
  </si>
  <si>
    <t>Yes</t>
  </si>
  <si>
    <t>Amount:</t>
  </si>
  <si>
    <t>Application Type:</t>
  </si>
  <si>
    <t>Street Address:</t>
  </si>
  <si>
    <t>City:</t>
  </si>
  <si>
    <t>State:</t>
  </si>
  <si>
    <t>Zip:</t>
  </si>
  <si>
    <t>SC</t>
  </si>
  <si>
    <t>County Code:</t>
  </si>
  <si>
    <t>County:</t>
  </si>
  <si>
    <t>Limited Partnership</t>
  </si>
  <si>
    <t>Limited Liability Company</t>
  </si>
  <si>
    <t>Other</t>
  </si>
  <si>
    <t>Entity Name:</t>
  </si>
  <si>
    <t>Est. Start Date:</t>
  </si>
  <si>
    <r>
      <t xml:space="preserve">Total # of </t>
    </r>
    <r>
      <rPr>
        <b/>
        <sz val="10"/>
        <rFont val="Arial"/>
        <family val="2"/>
      </rPr>
      <t>Low-Income</t>
    </r>
    <r>
      <rPr>
        <sz val="10"/>
        <rFont val="Arial"/>
        <family val="2"/>
      </rPr>
      <t xml:space="preserve"> U</t>
    </r>
    <r>
      <rPr>
        <sz val="10"/>
        <rFont val="Arial"/>
        <family val="2"/>
      </rPr>
      <t>nits:</t>
    </r>
  </si>
  <si>
    <t>Total # Market Rate Units:</t>
  </si>
  <si>
    <t>Total # of Units:</t>
  </si>
  <si>
    <t># Designed for Families Units:</t>
  </si>
  <si>
    <t># SRO/Transitional Units:</t>
  </si>
  <si>
    <t># Special Needs Units:</t>
  </si>
  <si>
    <t>Contact Person:</t>
  </si>
  <si>
    <t>Telephone:</t>
  </si>
  <si>
    <t>Email:</t>
  </si>
  <si>
    <t>Fax:</t>
  </si>
  <si>
    <t>Fed ID # :</t>
  </si>
  <si>
    <t>How many applications will the principals of this development be associated with?</t>
  </si>
  <si>
    <t>Including all associated developments, approximately how much in tax credits will be applied for by said Principal(s)?</t>
  </si>
  <si>
    <t>If Other, identify:</t>
  </si>
  <si>
    <t>Name of Partner / Shareholder</t>
  </si>
  <si>
    <t>Percent of Ownership</t>
  </si>
  <si>
    <t>Telephone #</t>
  </si>
  <si>
    <t>Contact Name:</t>
  </si>
  <si>
    <t>Non-profit</t>
  </si>
  <si>
    <t>For-profit</t>
  </si>
  <si>
    <t>Fax # :</t>
  </si>
  <si>
    <t>Telephone # :</t>
  </si>
  <si>
    <t>Email Address:</t>
  </si>
  <si>
    <t>Site:</t>
  </si>
  <si>
    <t>RHS Designated Area?</t>
  </si>
  <si>
    <t>Located in a Flood Plain?</t>
  </si>
  <si>
    <t>Located in a Qualified Census Tract?</t>
  </si>
  <si>
    <t>Located in a Difficult Development Area?</t>
  </si>
  <si>
    <t>Requesting a Basis Boost?</t>
  </si>
  <si>
    <t>Is the site zoned for your development?</t>
  </si>
  <si>
    <t>Do any detrimental site characteristics exist?</t>
  </si>
  <si>
    <t>Congressional District # :</t>
  </si>
  <si>
    <t>Census Tract # :</t>
  </si>
  <si>
    <t>State House District # :</t>
  </si>
  <si>
    <t>State Senate District # :</t>
  </si>
  <si>
    <r>
      <t xml:space="preserve">If yes, </t>
    </r>
    <r>
      <rPr>
        <sz val="10"/>
        <rFont val="Arial"/>
        <family val="2"/>
      </rPr>
      <t>please list:</t>
    </r>
  </si>
  <si>
    <t>Do any wetlands (jurisdictional or nonjurisdictional) exist on the site?</t>
  </si>
  <si>
    <t>Overall, is at least 80% of the site buildable?</t>
  </si>
  <si>
    <r>
      <t>If no, attach an explanation behind this page of the application.</t>
    </r>
    <r>
      <rPr>
        <sz val="10"/>
        <rFont val="Arial"/>
        <family val="2"/>
      </rPr>
      <t xml:space="preserve">  Include any setback requirements.</t>
    </r>
  </si>
  <si>
    <t>Deed</t>
  </si>
  <si>
    <t>Option/Purchase Contract</t>
  </si>
  <si>
    <t>Total Cost of Land:</t>
  </si>
  <si>
    <t># of Acres:</t>
  </si>
  <si>
    <t>Expiration Date:</t>
  </si>
  <si>
    <t>Seller(s) - this name must be on current recorded deed:</t>
  </si>
  <si>
    <t>Address:</t>
  </si>
  <si>
    <t>Will the entire parcel be used exclusively for the development?</t>
  </si>
  <si>
    <r>
      <t>If no,</t>
    </r>
    <r>
      <rPr>
        <sz val="10"/>
        <rFont val="Arial"/>
        <family val="2"/>
      </rPr>
      <t xml:space="preserve"> provide detailed cost and acreage data of the unused portion on a </t>
    </r>
    <r>
      <rPr>
        <b/>
        <sz val="10"/>
        <rFont val="Arial"/>
        <family val="2"/>
      </rPr>
      <t>separate sheet attached to this page of the application.</t>
    </r>
  </si>
  <si>
    <t>Water</t>
  </si>
  <si>
    <t>Sewer</t>
  </si>
  <si>
    <t>Telephone</t>
  </si>
  <si>
    <t>Other:</t>
  </si>
  <si>
    <t>Page 3</t>
  </si>
  <si>
    <t>Page 2</t>
  </si>
  <si>
    <t>Page 1</t>
  </si>
  <si>
    <t xml:space="preserve">Yes </t>
  </si>
  <si>
    <t xml:space="preserve">No </t>
  </si>
  <si>
    <t>Are the residential units available to the general public?</t>
  </si>
  <si>
    <t>Is this proposed development intended for occupancy by Individuals with Children?</t>
  </si>
  <si>
    <t>Does the marketing plan give preference to persons on a Public Housing Waiting List?</t>
  </si>
  <si>
    <t xml:space="preserve">N/A </t>
  </si>
  <si>
    <t>Slab on Grade</t>
  </si>
  <si>
    <t>Crawl Space</t>
  </si>
  <si>
    <t>Partial Basement</t>
  </si>
  <si>
    <t>Elevator</t>
  </si>
  <si>
    <t>Parking</t>
  </si>
  <si>
    <t xml:space="preserve"># of Units (2 BR or less) = </t>
  </si>
  <si>
    <t xml:space="preserve"># of Units (3 BR or more) = </t>
  </si>
  <si>
    <t xml:space="preserve"># of Older Persons Units = </t>
  </si>
  <si>
    <t xml:space="preserve"> x 1.5 =</t>
  </si>
  <si>
    <t xml:space="preserve"> x 2 =</t>
  </si>
  <si>
    <t xml:space="preserve"> x .5 = </t>
  </si>
  <si>
    <t># of required parking spaces =</t>
  </si>
  <si>
    <t xml:space="preserve"># of planned parking spaces = </t>
  </si>
  <si>
    <t>excess/(deficit)</t>
  </si>
  <si>
    <t xml:space="preserve"># of Homeless/Transitional Beds = </t>
  </si>
  <si>
    <r>
      <t xml:space="preserve">If yes, </t>
    </r>
    <r>
      <rPr>
        <sz val="10"/>
        <rFont val="Arial"/>
        <family val="2"/>
      </rPr>
      <t>explain the charges:</t>
    </r>
  </si>
  <si>
    <t>Low-Income Units:</t>
  </si>
  <si>
    <t>BR Size</t>
  </si>
  <si>
    <t>BR</t>
  </si>
  <si>
    <t># Baths</t>
  </si>
  <si>
    <t>Bath</t>
  </si>
  <si>
    <t># of Units</t>
  </si>
  <si>
    <t>Est. Contract Rent</t>
  </si>
  <si>
    <t>Est. Gross Rent</t>
  </si>
  <si>
    <t>Income % Target</t>
  </si>
  <si>
    <t>If more rows are needed to include all applicable information in this table, please reproduce this page and attach the additional page to this page.</t>
  </si>
  <si>
    <t>Development:</t>
  </si>
  <si>
    <t>Extended Use Requirement (check one):</t>
  </si>
  <si>
    <t>Period the development will remain low-income:</t>
  </si>
  <si>
    <t>Will this development convert to Tenant Ownership?</t>
  </si>
  <si>
    <t>OR</t>
  </si>
  <si>
    <t>Per Unit</t>
  </si>
  <si>
    <t>Page 4</t>
  </si>
  <si>
    <t>Has the proposed development received a prior award of LIHTCs?</t>
  </si>
  <si>
    <t>Has the proposed development received a prior award of Tax-Exempt Bonds?</t>
  </si>
  <si>
    <r>
      <t>If yes,</t>
    </r>
    <r>
      <rPr>
        <sz val="10"/>
        <rFont val="Arial"/>
        <family val="2"/>
      </rPr>
      <t xml:space="preserve"> what was the date of allocation?</t>
    </r>
  </si>
  <si>
    <r>
      <t>If yes,</t>
    </r>
    <r>
      <rPr>
        <sz val="10"/>
        <rFont val="Arial"/>
        <family val="2"/>
      </rPr>
      <t xml:space="preserve"> is the development still under the initial LIHTC compliance period?</t>
    </r>
  </si>
  <si>
    <t># of Residential Buildings:</t>
  </si>
  <si>
    <t># of Non Residential Buildings:</t>
  </si>
  <si>
    <t>Located on the same tract of land?</t>
  </si>
  <si>
    <t>Financed pursuant to a common plan of financing?</t>
  </si>
  <si>
    <t>List commercial facilities other than tenant use:</t>
  </si>
  <si>
    <t>Are all of the buildings currently under control?</t>
  </si>
  <si>
    <t>When will the rest of the buildings be under control?</t>
  </si>
  <si>
    <t>Building(s) acquired or to be acquired from:</t>
  </si>
  <si>
    <t>Building(s) acquired/to be acquired from a Related Party, determined with reference to:</t>
  </si>
  <si>
    <r>
      <t xml:space="preserve">        </t>
    </r>
    <r>
      <rPr>
        <b/>
        <sz val="10"/>
        <rFont val="Arial"/>
        <family val="2"/>
      </rPr>
      <t xml:space="preserve">If no, </t>
    </r>
    <r>
      <rPr>
        <sz val="10"/>
        <rFont val="Arial"/>
        <family val="2"/>
      </rPr>
      <t xml:space="preserve">how many buildings </t>
    </r>
    <r>
      <rPr>
        <b/>
        <sz val="10"/>
        <rFont val="Arial"/>
        <family val="2"/>
      </rPr>
      <t>are</t>
    </r>
    <r>
      <rPr>
        <sz val="10"/>
        <rFont val="Arial"/>
        <family val="2"/>
      </rPr>
      <t xml:space="preserve"> under control?</t>
    </r>
  </si>
  <si>
    <t xml:space="preserve">   How many buildings will be acquired?</t>
  </si>
  <si>
    <t xml:space="preserve">   Unrelated Party</t>
  </si>
  <si>
    <t xml:space="preserve">      Seller's Basis</t>
  </si>
  <si>
    <t>If acquisition from a government agency:</t>
  </si>
  <si>
    <t>Name of Agency:</t>
  </si>
  <si>
    <t>Does the development preserve assisted low-income housing that due to mortgage prepayments, foreclosure, or</t>
  </si>
  <si>
    <t>expiring rental assistance would otherwise convert to market rate use?</t>
  </si>
  <si>
    <r>
      <t>If yes, attach documentation to this page of the application</t>
    </r>
    <r>
      <rPr>
        <sz val="10"/>
        <rFont val="Arial"/>
        <family val="2"/>
      </rPr>
      <t xml:space="preserve"> as to conversion to market rate.</t>
    </r>
  </si>
  <si>
    <t>Has or will the development be acquired from an insured depository institution in default or from a receiver or</t>
  </si>
  <si>
    <t>conservator of such an institution?</t>
  </si>
  <si>
    <t>If yes, attach documentation to this page of the application.</t>
  </si>
  <si>
    <r>
      <t xml:space="preserve">Is there currently any </t>
    </r>
    <r>
      <rPr>
        <b/>
        <sz val="10"/>
        <rFont val="Arial"/>
        <family val="2"/>
      </rPr>
      <t>project-based</t>
    </r>
    <r>
      <rPr>
        <sz val="10"/>
        <rFont val="Arial"/>
        <family val="2"/>
      </rPr>
      <t xml:space="preserve"> rental assistance on the development? </t>
    </r>
  </si>
  <si>
    <r>
      <t>If yes,</t>
    </r>
    <r>
      <rPr>
        <sz val="10"/>
        <rFont val="Arial"/>
        <family val="2"/>
      </rPr>
      <t xml:space="preserve"> what type of project-based rental assistance?</t>
    </r>
  </si>
  <si>
    <t xml:space="preserve"> Section 8 vouchers or certificates</t>
  </si>
  <si>
    <t xml:space="preserve"> RDA rental assistance</t>
  </si>
  <si>
    <t>Identify "Other":</t>
  </si>
  <si>
    <r>
      <t>If yes,</t>
    </r>
    <r>
      <rPr>
        <sz val="10"/>
        <rFont val="Arial"/>
        <family val="2"/>
      </rPr>
      <t xml:space="preserve"> how many units have project-based rental assistance?</t>
    </r>
  </si>
  <si>
    <t xml:space="preserve">             # of years assistance provided:</t>
  </si>
  <si>
    <t>Is HUD Approval for Transfer of Physical Assets Required?</t>
  </si>
  <si>
    <t>Does this development involve any relocation of low-income tenants?</t>
  </si>
  <si>
    <r>
      <t>If yes,</t>
    </r>
    <r>
      <rPr>
        <sz val="10"/>
        <rFont val="Arial"/>
        <family val="2"/>
      </rPr>
      <t xml:space="preserve"> will the tenants be </t>
    </r>
    <r>
      <rPr>
        <b/>
        <sz val="10"/>
        <rFont val="Arial"/>
        <family val="2"/>
      </rPr>
      <t>Temporarily</t>
    </r>
    <r>
      <rPr>
        <sz val="10"/>
        <rFont val="Arial"/>
        <family val="2"/>
      </rPr>
      <t xml:space="preserve"> relocated?</t>
    </r>
  </si>
  <si>
    <r>
      <t xml:space="preserve">Will any low-income tenants be </t>
    </r>
    <r>
      <rPr>
        <b/>
        <sz val="10"/>
        <rFont val="Arial"/>
        <family val="2"/>
      </rPr>
      <t>Permanently</t>
    </r>
    <r>
      <rPr>
        <sz val="10"/>
        <rFont val="Arial"/>
        <family val="2"/>
      </rPr>
      <t xml:space="preserve"> relocated?</t>
    </r>
  </si>
  <si>
    <r>
      <t xml:space="preserve">    If yes,</t>
    </r>
    <r>
      <rPr>
        <sz val="10"/>
        <rFont val="Arial"/>
        <family val="2"/>
      </rPr>
      <t xml:space="preserve"> what percentage?</t>
    </r>
  </si>
  <si>
    <t>Page 5</t>
  </si>
  <si>
    <r>
      <t>Minimum Set-Aside Requirements - Irrevocable Election</t>
    </r>
    <r>
      <rPr>
        <sz val="10"/>
        <rFont val="Arial"/>
        <family val="2"/>
      </rPr>
      <t xml:space="preserve"> (Check One)</t>
    </r>
  </si>
  <si>
    <r>
      <t xml:space="preserve"> At least </t>
    </r>
    <r>
      <rPr>
        <b/>
        <sz val="10"/>
        <rFont val="Arial"/>
        <family val="2"/>
      </rPr>
      <t>20%</t>
    </r>
    <r>
      <rPr>
        <sz val="10"/>
        <rFont val="Arial"/>
        <family val="2"/>
      </rPr>
      <t xml:space="preserve"> of the rental units in this development will be rent restricted and occupied by individuals whose income is</t>
    </r>
  </si>
  <si>
    <r>
      <t xml:space="preserve"> At least </t>
    </r>
    <r>
      <rPr>
        <b/>
        <sz val="10"/>
        <rFont val="Arial"/>
        <family val="2"/>
      </rPr>
      <t>40%</t>
    </r>
    <r>
      <rPr>
        <sz val="10"/>
        <rFont val="Arial"/>
        <family val="2"/>
      </rPr>
      <t xml:space="preserve"> of the rental units in this development will be rent restricted and occupied by individuals whose income is</t>
    </r>
  </si>
  <si>
    <t>Development Square Footage:</t>
  </si>
  <si>
    <t>Total Residential Square Feet:</t>
  </si>
  <si>
    <t>Total Low-Income Residential Square Feet:</t>
  </si>
  <si>
    <t>Total Low-Income Residential Units:</t>
  </si>
  <si>
    <t>Total Market Rate Residential Units:</t>
  </si>
  <si>
    <t>Total Residential Units (Line 1 + Line 2):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</si>
  <si>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</si>
  <si>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</si>
  <si>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</si>
  <si>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</si>
  <si>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</si>
  <si>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</si>
  <si>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</si>
  <si>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</si>
  <si>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</si>
  <si>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Total Heated Square Feet:</t>
  </si>
  <si>
    <t>Total Low-Income Residential Floor Space:</t>
  </si>
  <si>
    <t>Total Market Rate Residential Floor Space:</t>
  </si>
  <si>
    <t>Total Residential Floor Space (Line 4 + Line 5):</t>
  </si>
  <si>
    <t>Unit Percentage (Line 1 / Line 3):</t>
  </si>
  <si>
    <t>Floor Space Percentage (Line 4 / Line 6):</t>
  </si>
  <si>
    <t>Total Market Rate Residential Square Feet:</t>
  </si>
  <si>
    <t xml:space="preserve"> Units</t>
  </si>
  <si>
    <t xml:space="preserve"> Sq. Ft.</t>
  </si>
  <si>
    <t xml:space="preserve"> Percent</t>
  </si>
  <si>
    <t>State Housing Authority</t>
  </si>
  <si>
    <t>Local Public Housing Authority</t>
  </si>
  <si>
    <t>Utility Provider (certified estimate)</t>
  </si>
  <si>
    <t>Rural Housing Service</t>
  </si>
  <si>
    <t>0-BR</t>
  </si>
  <si>
    <t>1-BR</t>
  </si>
  <si>
    <t>2-BR</t>
  </si>
  <si>
    <t>3-BR</t>
  </si>
  <si>
    <t>4-BR</t>
  </si>
  <si>
    <t>Tenant</t>
  </si>
  <si>
    <t>Owner</t>
  </si>
  <si>
    <t>Cooking</t>
  </si>
  <si>
    <t>Hot Water</t>
  </si>
  <si>
    <t>Elec. Facilities</t>
  </si>
  <si>
    <t>Gas Facilities</t>
  </si>
  <si>
    <t>Trash</t>
  </si>
  <si>
    <t>Range</t>
  </si>
  <si>
    <t>Refrigerator</t>
  </si>
  <si>
    <t>Enter allowances by Bedroom Size</t>
  </si>
  <si>
    <t>Utilities paid by:</t>
  </si>
  <si>
    <t>Utilities</t>
  </si>
  <si>
    <t xml:space="preserve">Total Utility Allowance for Units: </t>
  </si>
  <si>
    <t>Gas/Elec/Oil</t>
  </si>
  <si>
    <t>(Check One):</t>
  </si>
  <si>
    <t>Source of Utility Allowance Calculation</t>
  </si>
  <si>
    <r>
      <t xml:space="preserve">Utility Allowance (round total of these </t>
    </r>
    <r>
      <rPr>
        <b/>
        <u/>
        <sz val="10"/>
        <rFont val="Arial"/>
        <family val="2"/>
      </rPr>
      <t>up</t>
    </r>
    <r>
      <rPr>
        <b/>
        <sz val="10"/>
        <rFont val="Arial"/>
        <family val="2"/>
      </rPr>
      <t xml:space="preserve"> to the nearest dollar):</t>
    </r>
  </si>
  <si>
    <t>Page 6</t>
  </si>
  <si>
    <t>The Authority may grant or refuse any waiver requested in its sole discretion.</t>
  </si>
  <si>
    <t>Proposed Development Income:</t>
  </si>
  <si>
    <t>Type of Unit</t>
  </si>
  <si>
    <t>Program</t>
  </si>
  <si>
    <t>Maximum Allowable Monthly Gross Rent</t>
  </si>
  <si>
    <t>Less Utility Allowance</t>
  </si>
  <si>
    <t>Maximum Allowable Monthly Net Rent</t>
  </si>
  <si>
    <r>
      <t>Units Rent and Income Restricted to 50% AMI</t>
    </r>
    <r>
      <rPr>
        <sz val="10"/>
        <rFont val="Arial"/>
        <family val="2"/>
      </rPr>
      <t xml:space="preserve"> (excluding manager and/or maintenance units)</t>
    </r>
  </si>
  <si>
    <t>Total Units:</t>
  </si>
  <si>
    <t>Total Monthly Tenant Rent:</t>
  </si>
  <si>
    <t>Total Annual Tenant Rent:</t>
  </si>
  <si>
    <t>Proposed Monthly Tenant Rent</t>
  </si>
  <si>
    <t># of Units x Tenant Rent</t>
  </si>
  <si>
    <r>
      <t>Units Rent and Income Restricted to 60% AMI</t>
    </r>
    <r>
      <rPr>
        <sz val="10"/>
        <rFont val="Arial"/>
        <family val="2"/>
      </rPr>
      <t xml:space="preserve"> (excluding manager and/or maintenance units)</t>
    </r>
  </si>
  <si>
    <r>
      <t>Detail of Other Income</t>
    </r>
    <r>
      <rPr>
        <sz val="10"/>
        <rFont val="Arial"/>
        <family val="2"/>
      </rPr>
      <t xml:space="preserve"> (List each type of other income on a separate line)</t>
    </r>
  </si>
  <si>
    <t>Type of Other Income</t>
  </si>
  <si>
    <t>Annual $ Amount</t>
  </si>
  <si>
    <t># Units</t>
  </si>
  <si>
    <t>% of Units</t>
  </si>
  <si>
    <t>Annual $ Amount / Unit</t>
  </si>
  <si>
    <t>Monthly $ Amount / Unit</t>
  </si>
  <si>
    <t>Total</t>
  </si>
  <si>
    <t>Total Low-Income Units</t>
  </si>
  <si>
    <t>Percentage of Low-Income Units Rent and Income Restricted to 50% AMI</t>
  </si>
  <si>
    <t>Page 7</t>
  </si>
  <si>
    <t>Painting/Repairs</t>
  </si>
  <si>
    <r>
      <t xml:space="preserve">Walls- Batt Insulation (Specify R-Value </t>
    </r>
    <r>
      <rPr>
        <sz val="11"/>
        <rFont val="Calibri"/>
        <family val="2"/>
      </rPr>
      <t>&amp; Inches</t>
    </r>
    <r>
      <rPr>
        <sz val="11"/>
        <color indexed="8"/>
        <rFont val="Calibri"/>
        <family val="2"/>
      </rPr>
      <t xml:space="preserve">) </t>
    </r>
  </si>
  <si>
    <t>NOTE: Line items highlighted in RED are intended to be utilized for rehabilitation developments.</t>
  </si>
  <si>
    <r>
      <t>Floors- Batt Insulation (Specify R-Value &amp;</t>
    </r>
    <r>
      <rPr>
        <sz val="11"/>
        <rFont val="Calibri"/>
        <family val="2"/>
      </rPr>
      <t xml:space="preserve"> Inches)</t>
    </r>
  </si>
  <si>
    <t>Sub Total</t>
  </si>
  <si>
    <t>Concrete Footing</t>
  </si>
  <si>
    <t>Parking Lot- Stone Base &amp; Asphalt</t>
  </si>
  <si>
    <t>2nd Floor- Joist/Truss System</t>
  </si>
  <si>
    <t>Roof-  Joist/Truss System</t>
  </si>
  <si>
    <t>Door Casing/Trim</t>
  </si>
  <si>
    <t>Base Molding- MDF</t>
  </si>
  <si>
    <t>Base Molding- Pine</t>
  </si>
  <si>
    <t>Crown Molding- MDF</t>
  </si>
  <si>
    <t>Crown Molding- Pine/Equal</t>
  </si>
  <si>
    <t>Chair Rail- MDF</t>
  </si>
  <si>
    <t>Chair Rail- Pine/Equal</t>
  </si>
  <si>
    <t>Wood Shelving</t>
  </si>
  <si>
    <t>Roof Truss System</t>
  </si>
  <si>
    <t>Carpet &amp; Pad</t>
  </si>
  <si>
    <t>Carpet- Glue Down</t>
  </si>
  <si>
    <t>Carpet- Indoor/Outdoor</t>
  </si>
  <si>
    <t>Engineered Wood Flooring</t>
  </si>
  <si>
    <t>Prefinished Solid Wood Flooring</t>
  </si>
  <si>
    <t>Vinyl Sheet Flooring</t>
  </si>
  <si>
    <t>Vinyl Tile Flooring</t>
  </si>
  <si>
    <t>Ceramic Floor Tile</t>
  </si>
  <si>
    <t>Repair/Replace Tile</t>
  </si>
  <si>
    <t>Vinyl Siding</t>
  </si>
  <si>
    <t>New Roof- Shingles/Felt/Accessories</t>
  </si>
  <si>
    <t>Interior Pre-Hung</t>
  </si>
  <si>
    <t>ADA Interior Pre-Hung</t>
  </si>
  <si>
    <t>Storm Door</t>
  </si>
  <si>
    <t>Window Blinds</t>
  </si>
  <si>
    <t>Drywall Repair</t>
  </si>
  <si>
    <t>Water Heater- Electric- Complete w/ pan</t>
  </si>
  <si>
    <t>Water Heater- Gas- Complete w/ pan</t>
  </si>
  <si>
    <t>Ceiling Fan w/ Light</t>
  </si>
  <si>
    <t>Fluorescent Light Fixture</t>
  </si>
  <si>
    <t>Wire Whole UNIT Incl. receptacles/switches etc.</t>
  </si>
  <si>
    <t>Install New GFI Outlet</t>
  </si>
  <si>
    <t>Concrete Block</t>
  </si>
  <si>
    <t>Stud Wall Complete</t>
  </si>
  <si>
    <t>Exterior Wall Sheathing</t>
  </si>
  <si>
    <t>Builder Board Exterior Wall Sheathing</t>
  </si>
  <si>
    <t>Roof Sheathing</t>
  </si>
  <si>
    <t>Kitchen Cabinets</t>
  </si>
  <si>
    <t>Toilet complete</t>
  </si>
  <si>
    <t>ADA Accessible Toilet complete</t>
  </si>
  <si>
    <t>Pedestal Sink complete</t>
  </si>
  <si>
    <t>Rough In Plumbing Per SF</t>
  </si>
  <si>
    <r>
      <t>Drywall, Taped/Finished, Ready For Prime/Paint</t>
    </r>
    <r>
      <rPr>
        <sz val="10"/>
        <rFont val="Calibri"/>
        <family val="2"/>
      </rPr>
      <t/>
    </r>
  </si>
  <si>
    <t>Porch Column Surrounds</t>
  </si>
  <si>
    <t>Fiber Cement Panels</t>
  </si>
  <si>
    <t>email:</t>
  </si>
  <si>
    <t>phone:</t>
  </si>
  <si>
    <t>fax:</t>
  </si>
  <si>
    <t>&lt;--- to be completed by an Estimator,</t>
  </si>
  <si>
    <t xml:space="preserve">      Contractor, Architect, or Engineer</t>
  </si>
  <si>
    <t>Cleaning/Decorating</t>
  </si>
  <si>
    <t>Other Income</t>
  </si>
  <si>
    <t>Pest Control</t>
  </si>
  <si>
    <t>Grounds Maintenance</t>
  </si>
  <si>
    <t>Parking Lot Maintenance</t>
  </si>
  <si>
    <t>Pool Maintenance</t>
  </si>
  <si>
    <t>Clubhouse Maintenance</t>
  </si>
  <si>
    <t>Supplies</t>
  </si>
  <si>
    <t>Marketing/Advertising</t>
  </si>
  <si>
    <t>Management Fee</t>
  </si>
  <si>
    <t>Legal/Partnership</t>
  </si>
  <si>
    <t>Accounting/Audit</t>
  </si>
  <si>
    <t>Licenses/Permits</t>
  </si>
  <si>
    <t>Compliance Monitoring Fees</t>
  </si>
  <si>
    <t>Real Estate Taxes</t>
  </si>
  <si>
    <t>Elevator Maintenance</t>
  </si>
  <si>
    <t>Fuel/Gas</t>
  </si>
  <si>
    <t>Electricity</t>
  </si>
  <si>
    <t>Water/Sewer</t>
  </si>
  <si>
    <t>Trash Removal</t>
  </si>
  <si>
    <t>Payroll</t>
  </si>
  <si>
    <t>Payroll Taxes</t>
  </si>
  <si>
    <t>Insurance</t>
  </si>
  <si>
    <t>Security</t>
  </si>
  <si>
    <t>Proforma Income Statement:</t>
  </si>
  <si>
    <t>Rental Income</t>
  </si>
  <si>
    <t>From 50% Income Units</t>
  </si>
  <si>
    <t>From 60% Income Units</t>
  </si>
  <si>
    <t>From Market Rate Units</t>
  </si>
  <si>
    <t>Vacancy Allowance =</t>
  </si>
  <si>
    <t>Effective Gross Income (EGI) =</t>
  </si>
  <si>
    <t>Administrative Expenses</t>
  </si>
  <si>
    <t xml:space="preserve">                               Vacancy%</t>
  </si>
  <si>
    <t xml:space="preserve">                   Total Administrative</t>
  </si>
  <si>
    <t xml:space="preserve">                          Percent of EGI</t>
  </si>
  <si>
    <t>Operating Expenses</t>
  </si>
  <si>
    <t>Other Operating**</t>
  </si>
  <si>
    <t>Maintenance Expenses</t>
  </si>
  <si>
    <t>Other Maintenance**</t>
  </si>
  <si>
    <t xml:space="preserve">                      Percent of EGI</t>
  </si>
  <si>
    <t>Other Taxes**</t>
  </si>
  <si>
    <t>Taxes</t>
  </si>
  <si>
    <t xml:space="preserve">Total Annual Expenses </t>
  </si>
  <si>
    <t xml:space="preserve">Less Replacement Reserve </t>
  </si>
  <si>
    <t xml:space="preserve">Net Operating Income </t>
  </si>
  <si>
    <t>Other Income / Rental Income =</t>
  </si>
  <si>
    <t xml:space="preserve"> must not exceed 3%</t>
  </si>
  <si>
    <r>
      <t xml:space="preserve">** For any other(s), </t>
    </r>
    <r>
      <rPr>
        <b/>
        <sz val="10"/>
        <rFont val="Arial"/>
        <family val="2"/>
      </rPr>
      <t>specify</t>
    </r>
    <r>
      <rPr>
        <sz val="10"/>
        <rFont val="Arial"/>
        <family val="2"/>
      </rPr>
      <t xml:space="preserve"> expense type and rationale for amount.</t>
    </r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</si>
  <si>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include income and expenses attributable to the provision of services other than housing on this form.</t>
    </r>
  </si>
  <si>
    <t>Page 8</t>
  </si>
  <si>
    <t>Other Admin. Expenses**</t>
  </si>
  <si>
    <t>Funding:</t>
  </si>
  <si>
    <t>Source Code</t>
  </si>
  <si>
    <t>Type</t>
  </si>
  <si>
    <t>Status</t>
  </si>
  <si>
    <t>Amount of Funds</t>
  </si>
  <si>
    <t>Annual Debt Service</t>
  </si>
  <si>
    <t>Interest Rate</t>
  </si>
  <si>
    <t>Amortization Period (years)</t>
  </si>
  <si>
    <t>Term of Loan (years)</t>
  </si>
  <si>
    <t>Commitment Letter (Y/N)</t>
  </si>
  <si>
    <t>A</t>
  </si>
  <si>
    <t>B</t>
  </si>
  <si>
    <t>C</t>
  </si>
  <si>
    <t>D</t>
  </si>
  <si>
    <t>E</t>
  </si>
  <si>
    <t>F</t>
  </si>
  <si>
    <t>G</t>
  </si>
  <si>
    <t>H</t>
  </si>
  <si>
    <t>Source Code:</t>
  </si>
  <si>
    <t>Tax Credit Equity</t>
  </si>
  <si>
    <t>HOME (State)</t>
  </si>
  <si>
    <t>Conventional Financing</t>
  </si>
  <si>
    <t>Historic Tax Credits</t>
  </si>
  <si>
    <t>Federal Home Loan Bank</t>
  </si>
  <si>
    <t>RHS</t>
  </si>
  <si>
    <t>CDGB</t>
  </si>
  <si>
    <t>HOME (PJ)</t>
  </si>
  <si>
    <t>Type:</t>
  </si>
  <si>
    <t>I</t>
  </si>
  <si>
    <t>J</t>
  </si>
  <si>
    <t>K</t>
  </si>
  <si>
    <t>L</t>
  </si>
  <si>
    <t>HUD (Specify program)</t>
  </si>
  <si>
    <t>R</t>
  </si>
  <si>
    <t>Construction Financing</t>
  </si>
  <si>
    <t>Permanent Financing</t>
  </si>
  <si>
    <t>Equity</t>
  </si>
  <si>
    <t>Bridge Financing</t>
  </si>
  <si>
    <t>Forgivable Loan</t>
  </si>
  <si>
    <t>Grant</t>
  </si>
  <si>
    <t>Status:</t>
  </si>
  <si>
    <t>Requested</t>
  </si>
  <si>
    <t>Approved</t>
  </si>
  <si>
    <t>Funding Codes:</t>
  </si>
  <si>
    <r>
      <t>Identify each source of debt and equity by Loan</t>
    </r>
    <r>
      <rPr>
        <b/>
        <sz val="10"/>
        <rFont val="Arial"/>
        <family val="2"/>
      </rPr>
      <t xml:space="preserve"> Source</t>
    </r>
    <r>
      <rPr>
        <sz val="10"/>
        <rFont val="Arial"/>
        <family val="2"/>
      </rPr>
      <t xml:space="preserve">, Loan </t>
    </r>
    <r>
      <rPr>
        <b/>
        <sz val="10"/>
        <rFont val="Arial"/>
        <family val="2"/>
      </rPr>
      <t>Type</t>
    </r>
    <r>
      <rPr>
        <sz val="10"/>
        <rFont val="Arial"/>
        <family val="2"/>
      </rPr>
      <t xml:space="preserve">, and Loan </t>
    </r>
    <r>
      <rPr>
        <b/>
        <sz val="10"/>
        <rFont val="Arial"/>
        <family val="2"/>
      </rPr>
      <t>Status</t>
    </r>
    <r>
      <rPr>
        <sz val="10"/>
        <rFont val="Arial"/>
        <family val="2"/>
      </rPr>
      <t>, by entering the indicated codes listed</t>
    </r>
  </si>
  <si>
    <t>Total:</t>
  </si>
  <si>
    <t xml:space="preserve">        Source Name:</t>
  </si>
  <si>
    <t xml:space="preserve">    Source Code:</t>
  </si>
  <si>
    <t>Source Address:</t>
  </si>
  <si>
    <t>Source Contact Name:</t>
  </si>
  <si>
    <t xml:space="preserve">      Contact Telephone:</t>
  </si>
  <si>
    <r>
      <t xml:space="preserve">below.  </t>
    </r>
    <r>
      <rPr>
        <b/>
        <sz val="10"/>
        <rFont val="Arial"/>
        <family val="2"/>
      </rPr>
      <t xml:space="preserve">Attach a copy of the commitment letter, </t>
    </r>
    <r>
      <rPr>
        <sz val="10"/>
        <rFont val="Arial"/>
        <family val="2"/>
      </rPr>
      <t>indicating the specific amount and purpose of its funding behind the</t>
    </r>
  </si>
  <si>
    <r>
      <t>If above is yes,</t>
    </r>
    <r>
      <rPr>
        <sz val="10"/>
        <rFont val="Arial"/>
        <family val="2"/>
      </rPr>
      <t xml:space="preserve"> what is the Amount?</t>
    </r>
  </si>
  <si>
    <t>If used, what is the percentage of Tax-Exempt Bond financing to the Aggregate Basis of the development?</t>
  </si>
  <si>
    <t xml:space="preserve">   Land</t>
  </si>
  <si>
    <t xml:space="preserve">   Existing Structures</t>
  </si>
  <si>
    <t xml:space="preserve">   Demolition</t>
  </si>
  <si>
    <t xml:space="preserve">   New Building</t>
  </si>
  <si>
    <t xml:space="preserve">   Rehabilitation</t>
  </si>
  <si>
    <t xml:space="preserve">   General Requirements</t>
  </si>
  <si>
    <t xml:space="preserve">   Contractor Overhead</t>
  </si>
  <si>
    <t xml:space="preserve">   Contractor Profit</t>
  </si>
  <si>
    <t xml:space="preserve">   Contractor Contingency</t>
  </si>
  <si>
    <t xml:space="preserve">   Construction Interest</t>
  </si>
  <si>
    <t xml:space="preserve">   Bond Premium</t>
  </si>
  <si>
    <t xml:space="preserve">   Title &amp; Recording</t>
  </si>
  <si>
    <t xml:space="preserve">   Market Study</t>
  </si>
  <si>
    <t xml:space="preserve">   Partnership Organization</t>
  </si>
  <si>
    <t xml:space="preserve">   Tax Opinion</t>
  </si>
  <si>
    <t xml:space="preserve">   Operating Reserve</t>
  </si>
  <si>
    <t>Purchase of Land and Buildings</t>
  </si>
  <si>
    <t>Site Work</t>
  </si>
  <si>
    <t>Development Costs:</t>
  </si>
  <si>
    <t xml:space="preserve">Subtotals  </t>
  </si>
  <si>
    <t xml:space="preserve">   Other:</t>
  </si>
  <si>
    <t>Rehabilitation and New Construction</t>
  </si>
  <si>
    <t>Other Fees</t>
  </si>
  <si>
    <t>Interim Costs</t>
  </si>
  <si>
    <t xml:space="preserve">   Credit Enhancement</t>
  </si>
  <si>
    <t>Financing Fees and Expenses</t>
  </si>
  <si>
    <t>Soft Costs</t>
  </si>
  <si>
    <t xml:space="preserve">   Environmental Review</t>
  </si>
  <si>
    <t>Syndication Costs</t>
  </si>
  <si>
    <t>What is the anticipated annual tax credit amount that you expect for this development?</t>
  </si>
  <si>
    <t>Its:</t>
  </si>
  <si>
    <t xml:space="preserve">By:                                                                                                         Date: </t>
  </si>
  <si>
    <t>My Commission Expires:</t>
  </si>
  <si>
    <t>based on the information contained in this application and the applicable</t>
  </si>
  <si>
    <t xml:space="preserve">       Date:</t>
  </si>
  <si>
    <t>day of</t>
  </si>
  <si>
    <t xml:space="preserve"> , </t>
  </si>
  <si>
    <t>(L.S.)</t>
  </si>
  <si>
    <t>Sworn to before me this</t>
  </si>
  <si>
    <t>Notary Public For</t>
  </si>
  <si>
    <t>letters dated</t>
  </si>
  <si>
    <t xml:space="preserve">   Bridge Loan Expenses</t>
  </si>
  <si>
    <t>Developer Costs</t>
  </si>
  <si>
    <t xml:space="preserve">   Developer Fee</t>
  </si>
  <si>
    <t>Development Reserves</t>
  </si>
  <si>
    <r>
      <t xml:space="preserve">For </t>
    </r>
    <r>
      <rPr>
        <b/>
        <sz val="10"/>
        <rFont val="Arial"/>
        <family val="2"/>
      </rPr>
      <t>adaptive reuse</t>
    </r>
    <r>
      <rPr>
        <sz val="10"/>
        <rFont val="Arial"/>
        <family val="2"/>
      </rPr>
      <t xml:space="preserve"> developments, separate any New Construction costs from Rehabilitation costs on this schedule.</t>
    </r>
  </si>
  <si>
    <t xml:space="preserve"> Homeless</t>
  </si>
  <si>
    <t xml:space="preserve"> Older Persons (ages 55+)</t>
  </si>
  <si>
    <t xml:space="preserve"> Developmentally or Physically Disabled</t>
  </si>
  <si>
    <t xml:space="preserve"> Persons with Mental Illness</t>
  </si>
  <si>
    <t xml:space="preserve"> 100% Detached Single Family</t>
  </si>
  <si>
    <t xml:space="preserve"> 100% Duplex</t>
  </si>
  <si>
    <t xml:space="preserve"> 24 Units or Less</t>
  </si>
  <si>
    <t xml:space="preserve"> HOPE VI Development</t>
  </si>
  <si>
    <t xml:space="preserve"> Adaptive Reuse</t>
  </si>
  <si>
    <t>Cost Summary:</t>
  </si>
  <si>
    <t>Hard Costs =</t>
  </si>
  <si>
    <t>Hard Costs / Total Development Costs =</t>
  </si>
  <si>
    <t xml:space="preserve">  Must be 65% or greater</t>
  </si>
  <si>
    <t>Contractor Cost Limits:</t>
  </si>
  <si>
    <t>General Requirements / Hard Construction Costs =</t>
  </si>
  <si>
    <t xml:space="preserve"> Must be 6% or less</t>
  </si>
  <si>
    <t xml:space="preserve"> Must be 8% or less</t>
  </si>
  <si>
    <t>Developer Fee Limits:</t>
  </si>
  <si>
    <t>New Construction and Rehabilitation:</t>
  </si>
  <si>
    <t>Developer Fee + Developer Overhead + Consultant Fees</t>
  </si>
  <si>
    <t>Adjusted Development Costs* =</t>
  </si>
  <si>
    <t>Acquisition:</t>
  </si>
  <si>
    <t>Annual Operating Expense per Unit =</t>
  </si>
  <si>
    <t>Hard Construction Costs per Unit =</t>
  </si>
  <si>
    <t xml:space="preserve"> amount required by the Physical Needs</t>
  </si>
  <si>
    <t xml:space="preserve"> of this amount must be attributed to interior unit</t>
  </si>
  <si>
    <t xml:space="preserve"> rehabilitation costs.</t>
  </si>
  <si>
    <t>Hard Construction Costs =</t>
  </si>
  <si>
    <t>Identify Type of Special Needs:</t>
  </si>
  <si>
    <t>Financial Summary:</t>
  </si>
  <si>
    <t>Income and Expense Analysis:</t>
  </si>
  <si>
    <t>Total Annual Rental Income</t>
  </si>
  <si>
    <t>Vacancy Allowance</t>
  </si>
  <si>
    <r>
      <t xml:space="preserve">        </t>
    </r>
    <r>
      <rPr>
        <b/>
        <sz val="10"/>
        <rFont val="Arial"/>
        <family val="2"/>
      </rPr>
      <t>Effective Gross Income</t>
    </r>
  </si>
  <si>
    <t>Total Administrative Expenses</t>
  </si>
  <si>
    <t>Total Operating Expenses</t>
  </si>
  <si>
    <t>Total Maintenance Expenses</t>
  </si>
  <si>
    <t>Total Taxes</t>
  </si>
  <si>
    <r>
      <t xml:space="preserve">        </t>
    </r>
    <r>
      <rPr>
        <b/>
        <sz val="10"/>
        <rFont val="Arial"/>
        <family val="2"/>
      </rPr>
      <t>Total Annual Expenses</t>
    </r>
  </si>
  <si>
    <t xml:space="preserve">                   Total Operating</t>
  </si>
  <si>
    <t xml:space="preserve">               Total Maintenance</t>
  </si>
  <si>
    <t xml:space="preserve">               Total Taxes</t>
  </si>
  <si>
    <t>Annual Replacement Reserves</t>
  </si>
  <si>
    <r>
      <t xml:space="preserve">        </t>
    </r>
    <r>
      <rPr>
        <b/>
        <sz val="10"/>
        <rFont val="Arial"/>
        <family val="2"/>
      </rPr>
      <t>Net Operating Income</t>
    </r>
  </si>
  <si>
    <t>Total Annual Debt Service</t>
  </si>
  <si>
    <r>
      <t xml:space="preserve">        </t>
    </r>
    <r>
      <rPr>
        <b/>
        <sz val="10"/>
        <rFont val="Arial"/>
        <family val="2"/>
      </rPr>
      <t>Net Cash Flow</t>
    </r>
  </si>
  <si>
    <t>Debt Coverage Ratio =</t>
  </si>
  <si>
    <t>Uses of Funds:</t>
  </si>
  <si>
    <t>Purchase Land and Building(s):</t>
  </si>
  <si>
    <t>Site Work:</t>
  </si>
  <si>
    <t>Rehab and New Construction:</t>
  </si>
  <si>
    <t>Other Fees:</t>
  </si>
  <si>
    <t>Interim Costs:</t>
  </si>
  <si>
    <t>Financing Fees and Expenses:</t>
  </si>
  <si>
    <t>Soft Costs:</t>
  </si>
  <si>
    <t>Developer Costs:</t>
  </si>
  <si>
    <t>Development Reserves:</t>
  </si>
  <si>
    <t>Syndication Costs:</t>
  </si>
  <si>
    <t xml:space="preserve">                      On what page of the marketing plan is this preference/outreach described?</t>
  </si>
  <si>
    <r>
      <t xml:space="preserve">        </t>
    </r>
    <r>
      <rPr>
        <b/>
        <sz val="10"/>
        <rFont val="Arial"/>
        <family val="2"/>
      </rPr>
      <t>Total Development Cost</t>
    </r>
  </si>
  <si>
    <t>Sources of Funds:</t>
  </si>
  <si>
    <t>3</t>
  </si>
  <si>
    <r>
      <t xml:space="preserve">      **</t>
    </r>
    <r>
      <rPr>
        <b/>
        <sz val="10"/>
        <rFont val="Arial"/>
        <family val="2"/>
      </rPr>
      <t>Total Sources of Funds</t>
    </r>
  </si>
  <si>
    <r>
      <t xml:space="preserve">** Type 1 Funding sources from the Funding section on page 9 are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included in the calculation of the</t>
    </r>
  </si>
  <si>
    <t xml:space="preserve">    "Sources of Funds" section on this page.</t>
  </si>
  <si>
    <t>Do Uses = Sources?</t>
  </si>
  <si>
    <t>Syndication Information:</t>
  </si>
  <si>
    <t>Development Cost Summary:</t>
  </si>
  <si>
    <t>Itemized Costs</t>
  </si>
  <si>
    <t xml:space="preserve">        Qualifying Development Cost</t>
  </si>
  <si>
    <t xml:space="preserve"> Total Development Cost</t>
  </si>
  <si>
    <t xml:space="preserve"> Less Cost of Land</t>
  </si>
  <si>
    <t xml:space="preserve"> Less Portion of Federal Grant used to Finance</t>
  </si>
  <si>
    <t xml:space="preserve"> Less Amount of Non-qualified Nonrecourse Financing</t>
  </si>
  <si>
    <t xml:space="preserve"> Less Nonpaying Excess Portion of Higher Quality</t>
  </si>
  <si>
    <t xml:space="preserve"> Less Historic Tax Credits (Residential Only)</t>
  </si>
  <si>
    <t xml:space="preserve"> Total Eligible Basis</t>
  </si>
  <si>
    <t xml:space="preserve"> Multiplied by Applicable Fraction</t>
  </si>
  <si>
    <r>
      <t xml:space="preserve"> QCT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DDA</t>
    </r>
    <r>
      <rPr>
        <sz val="10"/>
        <rFont val="Arial"/>
        <family val="2"/>
      </rPr>
      <t xml:space="preserve"> (basis boost)</t>
    </r>
  </si>
  <si>
    <t xml:space="preserve"> Total Qualified Basis</t>
  </si>
  <si>
    <r>
      <t xml:space="preserve">Consult your </t>
    </r>
    <r>
      <rPr>
        <b/>
        <sz val="10"/>
        <rFont val="Arial"/>
        <family val="2"/>
      </rPr>
      <t>tax attorney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 xml:space="preserve">tax accountant </t>
    </r>
    <r>
      <rPr>
        <sz val="10"/>
        <rFont val="Arial"/>
        <family val="2"/>
      </rPr>
      <t>to determine which development costs should be included for tax credit purposes.</t>
    </r>
  </si>
  <si>
    <r>
      <t xml:space="preserve">Check </t>
    </r>
    <r>
      <rPr>
        <b/>
        <u/>
        <sz val="10"/>
        <rFont val="Arial"/>
        <family val="2"/>
      </rPr>
      <t>all</t>
    </r>
    <r>
      <rPr>
        <u/>
        <sz val="10"/>
        <rFont val="Arial"/>
        <family val="2"/>
      </rPr>
      <t xml:space="preserve"> boxes that apply</t>
    </r>
    <r>
      <rPr>
        <sz val="10"/>
        <rFont val="Arial"/>
        <family val="2"/>
      </rPr>
      <t xml:space="preserve"> for this development:</t>
    </r>
  </si>
  <si>
    <t xml:space="preserve"> a) Newly constructed and federally subsidized</t>
  </si>
  <si>
    <r>
      <t xml:space="preserve"> b) Newly constructed and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federally subsidized</t>
    </r>
  </si>
  <si>
    <t xml:space="preserve"> c) Existing building</t>
  </si>
  <si>
    <t xml:space="preserve"> d) Section 42(e) rehabilitation expenditures federally subsidized</t>
  </si>
  <si>
    <r>
      <t xml:space="preserve"> e) Section 42(e) rehabilitation expenditures </t>
    </r>
    <r>
      <rPr>
        <b/>
        <sz val="10"/>
        <rFont val="Arial"/>
        <family val="2"/>
      </rPr>
      <t xml:space="preserve">not </t>
    </r>
    <r>
      <rPr>
        <sz val="10"/>
        <rFont val="Arial"/>
        <family val="2"/>
      </rPr>
      <t>federally subsidized</t>
    </r>
  </si>
  <si>
    <t xml:space="preserve"> f) Not federally subsidized by reason of 40-50 rule under Sec. 42(i)(2)(E)</t>
  </si>
  <si>
    <t xml:space="preserve"> g) Allocation counting toward the 10% nonprofit requirement under Sec. 42(h)(5)</t>
  </si>
  <si>
    <t>Intend on syndicating tax credits for development?</t>
  </si>
  <si>
    <t>Type of offering:</t>
  </si>
  <si>
    <t>Public</t>
  </si>
  <si>
    <t>Private</t>
  </si>
  <si>
    <t>Type of investors:</t>
  </si>
  <si>
    <t>Individuals</t>
  </si>
  <si>
    <t>Corporations</t>
  </si>
  <si>
    <t>Name of Fund:</t>
  </si>
  <si>
    <t>Name of Syndicator:</t>
  </si>
  <si>
    <t>When will these funds be paid in?</t>
  </si>
  <si>
    <t>Itemized Ineligible Costs:</t>
  </si>
  <si>
    <t xml:space="preserve">                 Syndication Value Per Tax Credit Dollar:</t>
  </si>
  <si>
    <t xml:space="preserve">                 Anticipated Annual Tax Credit Amount:</t>
  </si>
  <si>
    <t xml:space="preserve">                 Expected Total Syndication Proceeds:</t>
  </si>
  <si>
    <t>* Per IRS Rev. ruling 2004-82.</t>
  </si>
  <si>
    <t>Building Information:</t>
  </si>
  <si>
    <t>Authority Use Only</t>
  </si>
  <si>
    <t>BIN #</t>
  </si>
  <si>
    <t>Bldg.# or Letter</t>
  </si>
  <si>
    <t>Number &amp; Street Name</t>
  </si>
  <si>
    <t>Total Units</t>
  </si>
  <si>
    <t>Units by Bedroom Size</t>
  </si>
  <si>
    <r>
      <t xml:space="preserve">Complete the following information for </t>
    </r>
    <r>
      <rPr>
        <b/>
        <sz val="10"/>
        <rFont val="Arial"/>
        <family val="2"/>
      </rPr>
      <t>each residential rental building</t>
    </r>
    <r>
      <rPr>
        <sz val="10"/>
        <rFont val="Arial"/>
        <family val="2"/>
      </rPr>
      <t xml:space="preserve"> for which Low-Income Housing Tax Credits </t>
    </r>
    <r>
      <rPr>
        <b/>
        <sz val="10"/>
        <rFont val="Arial"/>
        <family val="2"/>
      </rPr>
      <t>are being</t>
    </r>
  </si>
  <si>
    <r>
      <t>requested</t>
    </r>
    <r>
      <rPr>
        <sz val="10"/>
        <rFont val="Arial"/>
        <family val="2"/>
      </rPr>
      <t xml:space="preserve">.  Each building must have a street address, </t>
    </r>
    <r>
      <rPr>
        <b/>
        <sz val="10"/>
        <rFont val="Arial"/>
        <family val="2"/>
      </rPr>
      <t>not a post office box</t>
    </r>
    <r>
      <rPr>
        <sz val="10"/>
        <rFont val="Arial"/>
        <family val="2"/>
      </rPr>
      <t>.  The owner must designate each building with a</t>
    </r>
  </si>
  <si>
    <r>
      <t>number or letter</t>
    </r>
    <r>
      <rPr>
        <sz val="10"/>
        <rFont val="Arial"/>
        <family val="2"/>
      </rPr>
      <t>.  Make extra copies as needed.</t>
    </r>
  </si>
  <si>
    <t xml:space="preserve">Actual </t>
  </si>
  <si>
    <t xml:space="preserve">Anticipated </t>
  </si>
  <si>
    <r>
      <t xml:space="preserve">Placed-In-Service Date of the </t>
    </r>
    <r>
      <rPr>
        <b/>
        <sz val="10"/>
        <rFont val="Arial"/>
        <family val="2"/>
      </rPr>
      <t>first</t>
    </r>
    <r>
      <rPr>
        <sz val="10"/>
        <rFont val="Arial"/>
        <family val="2"/>
      </rPr>
      <t xml:space="preserve"> building in the development:</t>
    </r>
  </si>
  <si>
    <r>
      <t xml:space="preserve">Placed-In-Service Date of the </t>
    </r>
    <r>
      <rPr>
        <b/>
        <sz val="10"/>
        <rFont val="Arial"/>
        <family val="2"/>
      </rPr>
      <t>last</t>
    </r>
    <r>
      <rPr>
        <sz val="10"/>
        <rFont val="Arial"/>
        <family val="2"/>
      </rPr>
      <t xml:space="preserve"> building in the development:</t>
    </r>
  </si>
  <si>
    <t xml:space="preserve"> Verification of 10% Expenditure</t>
  </si>
  <si>
    <t xml:space="preserve"> Placed-In-Service</t>
  </si>
  <si>
    <t xml:space="preserve"> New Construction</t>
  </si>
  <si>
    <t xml:space="preserve"> Acquisition</t>
  </si>
  <si>
    <t xml:space="preserve"> Rehabilitation</t>
  </si>
  <si>
    <t xml:space="preserve"> General Set-Aside</t>
  </si>
  <si>
    <t xml:space="preserve"> Rehabilitation Set-Aside</t>
  </si>
  <si>
    <t xml:space="preserve"> Rural Housing Set-Aside</t>
  </si>
  <si>
    <t xml:space="preserve"> Street Address:</t>
  </si>
  <si>
    <t xml:space="preserve"> City:</t>
  </si>
  <si>
    <t xml:space="preserve"> State:</t>
  </si>
  <si>
    <t xml:space="preserve"> Zip:</t>
  </si>
  <si>
    <t xml:space="preserve"> Developer Name:</t>
  </si>
  <si>
    <t xml:space="preserve"> Contact Name:</t>
  </si>
  <si>
    <t xml:space="preserve"> Telephone # :</t>
  </si>
  <si>
    <t xml:space="preserve"> Fax # :</t>
  </si>
  <si>
    <t xml:space="preserve"> Email Address:</t>
  </si>
  <si>
    <t xml:space="preserve"> Co-Developer:</t>
  </si>
  <si>
    <t xml:space="preserve"> Tax Attorney:</t>
  </si>
  <si>
    <t xml:space="preserve"> Consultant:</t>
  </si>
  <si>
    <t xml:space="preserve"> CPA Company:</t>
  </si>
  <si>
    <t xml:space="preserve"> Architect Company:</t>
  </si>
  <si>
    <t xml:space="preserve">  Zip:</t>
  </si>
  <si>
    <t xml:space="preserve"> Address:</t>
  </si>
  <si>
    <r>
      <t>If yes,</t>
    </r>
    <r>
      <rPr>
        <sz val="10"/>
        <rFont val="Arial"/>
        <family val="2"/>
      </rPr>
      <t xml:space="preserve"> provide attorney opinion on whether the proposal qualifies for tax credits on acquisition costs.</t>
    </r>
  </si>
  <si>
    <t>compared to market rate units in the development?</t>
  </si>
  <si>
    <t>Demolition of Concrete Block</t>
  </si>
  <si>
    <t>Demolition of Brick</t>
  </si>
  <si>
    <t>Demolition of Ornamental Railings- Stairs</t>
  </si>
  <si>
    <t>Demolition of Ornamental Fence</t>
  </si>
  <si>
    <t>Demolish Roof System</t>
  </si>
  <si>
    <t>Demolish Exterior Wall</t>
  </si>
  <si>
    <t>Demolish Casing/Trim/Chair Rail/Molding</t>
  </si>
  <si>
    <t>Demolish Kitchen Cabinets</t>
  </si>
  <si>
    <t>Demolish Shelving</t>
  </si>
  <si>
    <t>Demolish Walls / Floor Insulation</t>
  </si>
  <si>
    <t>Demolish Attic Insulation</t>
  </si>
  <si>
    <t>Demolish Carpet and Pad</t>
  </si>
  <si>
    <t>Repair Replace Engineered Wood Flooring</t>
  </si>
  <si>
    <t>Repair/Replace Oak / Natural Flooring</t>
  </si>
  <si>
    <t>Repair/Replace Subfloor and Vinyl</t>
  </si>
  <si>
    <t>Remove/Dispose Vinyl Siding</t>
  </si>
  <si>
    <t>Remove/Dispose Fiber Cement Board Siding</t>
  </si>
  <si>
    <t>Remove/Dispose Porch Columns</t>
  </si>
  <si>
    <t>Per SQ.</t>
  </si>
  <si>
    <t>Remove Drywall</t>
  </si>
  <si>
    <t>Remove Mirror- Plate Glass</t>
  </si>
  <si>
    <t>Remove Shower Door</t>
  </si>
  <si>
    <t>Will all low-income units be comparable in terms of construction quality and amenities when</t>
  </si>
  <si>
    <r>
      <t xml:space="preserve">Will </t>
    </r>
    <r>
      <rPr>
        <b/>
        <sz val="10"/>
        <rFont val="Arial"/>
        <family val="2"/>
      </rPr>
      <t xml:space="preserve">any </t>
    </r>
    <r>
      <rPr>
        <sz val="10"/>
        <rFont val="Arial"/>
        <family val="2"/>
      </rPr>
      <t>tenants pay parking fees?</t>
    </r>
  </si>
  <si>
    <t>Page 9</t>
  </si>
  <si>
    <t>Page 10</t>
  </si>
  <si>
    <t>Page 11</t>
  </si>
  <si>
    <t>Page 12</t>
  </si>
  <si>
    <t>Page 13</t>
  </si>
  <si>
    <r>
      <t>If yes,</t>
    </r>
    <r>
      <rPr>
        <sz val="10"/>
        <rFont val="Arial"/>
        <family val="2"/>
      </rPr>
      <t xml:space="preserve"> what was the date of the bond issuance?</t>
    </r>
  </si>
  <si>
    <r>
      <t>If yes,</t>
    </r>
    <r>
      <rPr>
        <sz val="10"/>
        <rFont val="Arial"/>
        <family val="2"/>
      </rPr>
      <t xml:space="preserve"> identify the type of project-based rental assistance:</t>
    </r>
  </si>
  <si>
    <t xml:space="preserve">       % of units:</t>
  </si>
  <si>
    <t xml:space="preserve">      Buyer's Basis</t>
  </si>
  <si>
    <t xml:space="preserve">      Related Party</t>
  </si>
  <si>
    <r>
      <t xml:space="preserve"> 50%</t>
    </r>
    <r>
      <rPr>
        <sz val="10"/>
        <rFont val="Arial"/>
        <family val="2"/>
      </rPr>
      <t xml:space="preserve"> or less of Area Median Income.</t>
    </r>
  </si>
  <si>
    <r>
      <t xml:space="preserve"> 60%</t>
    </r>
    <r>
      <rPr>
        <sz val="10"/>
        <rFont val="Arial"/>
        <family val="2"/>
      </rPr>
      <t xml:space="preserve"> or less of Area Median Income.</t>
    </r>
  </si>
  <si>
    <t xml:space="preserve"> Deep rent skewing option as defined in Sec. 142 (d)(4)(B) of the Internal Revenue Code.</t>
  </si>
  <si>
    <t xml:space="preserve">Total Utility Allowance (round UP to the nearest dollar): </t>
  </si>
  <si>
    <t>years thereafter, to waive the special targeting of 50% of median income and increase the targeting to 60% of median income (provided the</t>
  </si>
  <si>
    <t>x 1/every 10 beds =</t>
  </si>
  <si>
    <t>+ parking for staff = # of planned spaces:</t>
  </si>
  <si>
    <t>owner/applicant chose the 40/60 election) if (a) the development has had at least a two year history of vacancies averaging at least 20% which</t>
  </si>
  <si>
    <t>the economic viability of the development.</t>
  </si>
  <si>
    <t>can be evidenced to the Authority through project audits and/or (b) the Applicant can demonstrate that other conditions exist which threaten</t>
  </si>
  <si>
    <t>Funding Sources:</t>
  </si>
  <si>
    <t>Development Type:</t>
  </si>
  <si>
    <t xml:space="preserve"> 100% Special Needs Housing (identify type below)</t>
  </si>
  <si>
    <t>Contractor Profit and Overhead / Hard Construction Costs =</t>
  </si>
  <si>
    <r>
      <t xml:space="preserve"> * Less Ineligible Costs (itemize on </t>
    </r>
    <r>
      <rPr>
        <b/>
        <sz val="10"/>
        <rFont val="Arial"/>
        <family val="2"/>
      </rPr>
      <t>pg. 14</t>
    </r>
    <r>
      <rPr>
        <sz val="10"/>
        <rFont val="Arial"/>
        <family val="2"/>
      </rPr>
      <t>)</t>
    </r>
  </si>
  <si>
    <r>
      <t xml:space="preserve">* Ineligible costs </t>
    </r>
    <r>
      <rPr>
        <b/>
        <u/>
        <sz val="10"/>
        <rFont val="Arial"/>
        <family val="2"/>
      </rPr>
      <t>must</t>
    </r>
    <r>
      <rPr>
        <b/>
        <sz val="10"/>
        <rFont val="Arial"/>
        <family val="2"/>
      </rPr>
      <t xml:space="preserve"> be itemized on page 14 of this application.</t>
    </r>
  </si>
  <si>
    <t>Ineligible Costs:</t>
  </si>
  <si>
    <r>
      <t xml:space="preserve">** The totals listed here must match the ineligible costs in the Development Cost Summary on </t>
    </r>
    <r>
      <rPr>
        <b/>
        <sz val="10"/>
        <rFont val="Arial"/>
        <family val="2"/>
      </rPr>
      <t>page 13</t>
    </r>
    <r>
      <rPr>
        <sz val="10"/>
        <rFont val="Arial"/>
        <family val="2"/>
      </rPr>
      <t>.</t>
    </r>
  </si>
  <si>
    <t>Page 14</t>
  </si>
  <si>
    <t>Page 16</t>
  </si>
  <si>
    <t>Acknowledgement and Agreements:</t>
  </si>
  <si>
    <t>1.</t>
  </si>
  <si>
    <t>I am responsible for ensuring that the proposed development consists or will consist of a qualified low-income</t>
  </si>
  <si>
    <t>building(s) as defined in section 42 of the Internal Revenue Code, as amended, and will satisfy all applicable</t>
  </si>
  <si>
    <t>requirements of federal tax law in the acquisition, rehabilitation, or construction and operation of the</t>
  </si>
  <si>
    <t>development to receive the Low-Income Housing Credit.</t>
  </si>
  <si>
    <t>2.</t>
  </si>
  <si>
    <t>I am responsible for all calculations and figures relating to the determination of the eligible basis of the building.</t>
  </si>
  <si>
    <t>I understand and agree that the amount of the credit is calculated in reliance upon the figures that I submit as to</t>
  </si>
  <si>
    <t>eligible and qualified basis. I understand that the actual amount of credit allocated may vary from the amount</t>
  </si>
  <si>
    <t>initially reserved due to: (a) the determination by the South Carolina State Housing Finance and Development</t>
  </si>
  <si>
    <t>Authority (Authority) as to the amount of credit necessary for the financial feasibility of the development and its</t>
  </si>
  <si>
    <t>viability as a qualified Low-Income Housing Development; (b) revisions in the calculations of eligible and</t>
  </si>
  <si>
    <t>qualified basis as finally determined; (c) fluctuations in the prevailing credit percentage; (d) availability of the</t>
  </si>
  <si>
    <t>credit.</t>
  </si>
  <si>
    <t>3.</t>
  </si>
  <si>
    <t>I understand and agree that the Authority makes no representations regarding the feasibility or viability of the</t>
  </si>
  <si>
    <t>development, the amount of credit, or the validity or propriety of the allocation of the credit and makes no</t>
  </si>
  <si>
    <t>independent investigation as to the eligible and qualified basis and that any and all credit awards and credit</t>
  </si>
  <si>
    <t>amounts are based solely on representations made by me. I, therefore, agree to hold harmless and indemnify</t>
  </si>
  <si>
    <t>the Authority and the individual directors, employees, members, officers and agents of the Authority in the event</t>
  </si>
  <si>
    <t>that I or anyone acting on my behalf, at my request or by and through me, incurs any loss in conjunction with</t>
  </si>
  <si>
    <t>Open Line Item For Developer's Use As Needed</t>
  </si>
  <si>
    <t>Total Construction</t>
  </si>
  <si>
    <t>General Requirements (max 6%)</t>
  </si>
  <si>
    <t>Contractor Profit and Overhead (max 8%)</t>
  </si>
  <si>
    <t>Total Project Development</t>
  </si>
  <si>
    <t>Total Project Development (less site work)</t>
  </si>
  <si>
    <t>Summary of</t>
  </si>
  <si>
    <t>Const Cost Addm.</t>
  </si>
  <si>
    <t>Difference</t>
  </si>
  <si>
    <t>Ornamental Fence</t>
  </si>
  <si>
    <t>Ornamental Gate</t>
  </si>
  <si>
    <t>Attics- R-38 Blown-In Recycled Cellulose</t>
  </si>
  <si>
    <t>Energy Star 14 SEER HVAC/Heat Pump- 2 Ton</t>
  </si>
  <si>
    <t>Material Information / Notes/ Comments</t>
  </si>
  <si>
    <t>Reviewed and approved for submission by:</t>
  </si>
  <si>
    <t>(Company / Firm Name)</t>
  </si>
  <si>
    <t>(Date)</t>
  </si>
  <si>
    <t>(Name &amp; Title)</t>
  </si>
  <si>
    <t>the development, diminution of the credit, loss of the credit, recapture of part or all of the credit or failure to</t>
  </si>
  <si>
    <t>allocate the credit requested in my application.</t>
  </si>
  <si>
    <t>4.</t>
  </si>
  <si>
    <t>I understand and agree that neither the Authority nor any of its individual directors, employees, members,</t>
  </si>
  <si>
    <t>officers or agents assumes any responsibility or makes any representations with respect to the availability or</t>
  </si>
  <si>
    <t>the amount of the credit or as to the feasibility or viability of the development.</t>
  </si>
  <si>
    <t>5.</t>
  </si>
  <si>
    <t>I understand that my estimates and calculations as to the amount, if any, of credit necessary for the</t>
  </si>
  <si>
    <t>development to achieve financial feasibility for the credit period and the estimates and calculations made by the</t>
  </si>
  <si>
    <t>Authority as to the amount, if any, of credit necessary for the development to achieve financial feasibility for the</t>
  </si>
  <si>
    <t>credit period may reach different results. In the event of any disagreement as to the appropriate amount, if any,</t>
  </si>
  <si>
    <t>of credit to be reserved or allocated to the development, I agree to be bound by the results of the estimates and</t>
  </si>
  <si>
    <t>calculations made by the Authority.</t>
  </si>
  <si>
    <t>6.</t>
  </si>
  <si>
    <t>7.</t>
  </si>
  <si>
    <t>I understand that the Authority will not notify me as to any federal or state regulations promulgated or to be</t>
  </si>
  <si>
    <t>promulgated with respect to the Low-Income Housing Tax Credit Program. I understand and agree that it is my</t>
  </si>
  <si>
    <t>responsibility to seek the advice of my attorney, accountant or other tax adviser with respect to the Low-Income</t>
  </si>
  <si>
    <t>Housing Tax Credit Program to ensure present and future compliance with all regulations which may affect my</t>
  </si>
  <si>
    <t>unit/development.</t>
  </si>
  <si>
    <t>Page 17</t>
  </si>
  <si>
    <t>8.</t>
  </si>
  <si>
    <t>I understand that the requirements regarding the making of applications for the credits and the terms of any</t>
  </si>
  <si>
    <t>reservation or allocation are subject to change at any time by federal or State law, federal or State regulations,</t>
  </si>
  <si>
    <t>or Authority procedures.</t>
  </si>
  <si>
    <t>9.</t>
  </si>
  <si>
    <t>I understand that reservations of credits are not transferable. I further understand that any change in the</t>
  </si>
  <si>
    <t>makeup of the owner entity (general partner(s), partnership, individuals, etc.) applying for an Allocation of the</t>
  </si>
  <si>
    <t>Low-Income Housing Tax Credit or in the location of the development will void any application that I have made</t>
  </si>
  <si>
    <t>If development is more than one building:</t>
  </si>
  <si>
    <t>or any reservation that I may have received as a result of such application.</t>
  </si>
  <si>
    <t>10.</t>
  </si>
  <si>
    <t>I understand that reservations are subject to certain conditions being satisfied prior to allocation and in all cases</t>
  </si>
  <si>
    <t>shall be contingent upon the receipt of the applicable fees.</t>
  </si>
  <si>
    <t>11.</t>
  </si>
  <si>
    <t>I certify that a true, exact, and complete copy of this application, including all supporting documentation</t>
  </si>
  <si>
    <t>enclosed herewith, has been provided to the tax attorney and tax accountant who provided the required</t>
  </si>
  <si>
    <t>attorney's opinions and accountant's opinions accompanying this application.</t>
  </si>
  <si>
    <t>12.</t>
  </si>
  <si>
    <t>I understand that any misrepresentations in my application or supporting documentation will result in withdrawal</t>
  </si>
  <si>
    <t>of tax credits by the Authority, my (and related parties) debarment from future program participation, and</t>
  </si>
  <si>
    <t>notification to the Internal Revenue Service.</t>
  </si>
  <si>
    <t>13.</t>
  </si>
  <si>
    <t>Any changes to the development that have been made since submission of a prior application concerning the</t>
  </si>
  <si>
    <t>number and type of units/buildings, the development budget, or financial arrangements may result in a</t>
  </si>
  <si>
    <t>withdrawal of my Reservation Certificate by the Authority as it deems appropriate. I hereby certify that I will</t>
  </si>
  <si>
    <t>submit any revisions with evidence to support any modifications from the information provided in prior</t>
  </si>
  <si>
    <t>applications.</t>
  </si>
  <si>
    <t>14.</t>
  </si>
  <si>
    <t>I certify that neither the ''owner'' nor any of its related entities or its officers, principals, shareholders or partners</t>
  </si>
  <si>
    <t>owes the South Carolina State Housing Finance Development Authority (''Authority'') any unpaid fees or</t>
  </si>
  <si>
    <t>charges.</t>
  </si>
  <si>
    <t>15.</t>
  </si>
  <si>
    <t>I understand and agree that as a precondition to receiving an allocation of Low-Income Housing Tax Credits, I</t>
  </si>
  <si>
    <t>will impose restrictive covenants in the form included in the Low-Income Housing Tax Credit Application</t>
  </si>
  <si>
    <t>Package, and, additionally, I will enter into any agreements to return credits in accordance with U. S. Treasury</t>
  </si>
  <si>
    <t>Regulations in the manner and time prescribed by the Authority.</t>
  </si>
  <si>
    <t>16.</t>
  </si>
  <si>
    <t>I understand and agree that to the greatest extent feasible, opportunities for training and employment arising in</t>
  </si>
  <si>
    <t>connection with the planning and implementation of any development under any program will be given to</t>
  </si>
  <si>
    <t>minority individuals and/or women.</t>
  </si>
  <si>
    <t>17.</t>
  </si>
  <si>
    <t>I understand and agree that to the greatest extent feasible, contracts for work to be performed in connection</t>
  </si>
  <si>
    <t>with any development will be made available and awarded to business concerns, including but not limited to,</t>
  </si>
  <si>
    <t>Site Work &amp; Utilities</t>
  </si>
  <si>
    <t>Qty</t>
  </si>
  <si>
    <t>Unit Price</t>
  </si>
  <si>
    <t>Total Cost</t>
  </si>
  <si>
    <t>Clearing/Grubbing</t>
  </si>
  <si>
    <t>ACRE</t>
  </si>
  <si>
    <t>Per ACRE</t>
  </si>
  <si>
    <t>Excavate Lot To Proper Grade</t>
  </si>
  <si>
    <t>CY</t>
  </si>
  <si>
    <t>Per CY</t>
  </si>
  <si>
    <t>Excavate Footings/Foundation</t>
  </si>
  <si>
    <t>LF</t>
  </si>
  <si>
    <t>Per LF</t>
  </si>
  <si>
    <t>Water Line to Street &amp; Tie-In</t>
  </si>
  <si>
    <t>EA</t>
  </si>
  <si>
    <t>Per EA</t>
  </si>
  <si>
    <t>Sanitary Line To Street &amp; Tie-In</t>
  </si>
  <si>
    <t>Sanitary Sewer Manhole/Structure</t>
  </si>
  <si>
    <t>Storm Sewer</t>
  </si>
  <si>
    <t>Storm Sewer Manhole/Inlet Structure</t>
  </si>
  <si>
    <t>Gas Line- Complete</t>
  </si>
  <si>
    <t>Electric/Power Line To Unit</t>
  </si>
  <si>
    <t>Site Lighting-Complete- Per Light Pole</t>
  </si>
  <si>
    <t>POLES</t>
  </si>
  <si>
    <t>Per POLE</t>
  </si>
  <si>
    <t>Concrete &amp; Paving</t>
  </si>
  <si>
    <t xml:space="preserve">Demolish/Dispose of Concrete  </t>
  </si>
  <si>
    <t>Demolish/Dispose of Asphalt</t>
  </si>
  <si>
    <t>Concrete Slab On Grade, incl. gravel &amp; vapor barrier</t>
  </si>
  <si>
    <t>SF</t>
  </si>
  <si>
    <t>Per SF</t>
  </si>
  <si>
    <t>Concrete Driveway- Finished</t>
  </si>
  <si>
    <t>SY</t>
  </si>
  <si>
    <t>Per SY</t>
  </si>
  <si>
    <t>Concrete Sidewalk- Finished</t>
  </si>
  <si>
    <t>Concrete Curb &amp; Gutter</t>
  </si>
  <si>
    <t>Parking Striping &amp; Signage</t>
  </si>
  <si>
    <t>LS</t>
  </si>
  <si>
    <t>Per LS</t>
  </si>
  <si>
    <t>Dumpster Pad &amp; Fencing- Complete</t>
  </si>
  <si>
    <t>Concrete Porch</t>
  </si>
  <si>
    <t>Masonry</t>
  </si>
  <si>
    <t>Brick Veneer</t>
  </si>
  <si>
    <t>Metals</t>
  </si>
  <si>
    <t>Ornamental Railings- Stairs</t>
  </si>
  <si>
    <t>Lintels</t>
  </si>
  <si>
    <t>Support Column</t>
  </si>
  <si>
    <t>3/4" Tongue &amp; Groove Floor Sheathing</t>
  </si>
  <si>
    <t>Bathroom Vanity/Base Cabinets</t>
  </si>
  <si>
    <t>Vinyl Coated Metal Wire Shelving</t>
  </si>
  <si>
    <t>Insulation</t>
  </si>
  <si>
    <t>Attics- R-38 Blown-In</t>
  </si>
  <si>
    <t>Flooring-Carpet</t>
  </si>
  <si>
    <t>Remove Carpet/Pad</t>
  </si>
  <si>
    <t>Flooring-Vinyl</t>
  </si>
  <si>
    <t>Subtotal</t>
  </si>
  <si>
    <t>Flooring-Wood</t>
  </si>
  <si>
    <t>Remove Ceramic Tile &amp; Dispose</t>
  </si>
  <si>
    <t>Ceramic Tile Walls/Tub Surrounds- Thin Set</t>
  </si>
  <si>
    <t>House Wrap- Fully Taped</t>
  </si>
  <si>
    <t>Fiber Cement Board Siding- Plank Type</t>
  </si>
  <si>
    <t>Fiber Cement Board Siding- Shingle Type</t>
  </si>
  <si>
    <t>Aluminum Gutters &amp; Downspouts</t>
  </si>
  <si>
    <t>Roofing</t>
  </si>
  <si>
    <t>Tear-off &amp; dispose existing roofing &amp; felt</t>
  </si>
  <si>
    <t>SQ</t>
  </si>
  <si>
    <t xml:space="preserve">Exterior Pre-Hung, Metal Door- Standard </t>
  </si>
  <si>
    <t xml:space="preserve">ADA Exterior Pre-Hung, Metal Door- Standard </t>
  </si>
  <si>
    <t>Medicine Cabinet- Basic</t>
  </si>
  <si>
    <t>Mirror- Plate Glass</t>
  </si>
  <si>
    <t>Shower Door- Tub</t>
  </si>
  <si>
    <t>Shower Door- Stall</t>
  </si>
  <si>
    <r>
      <t>If yes,</t>
    </r>
    <r>
      <rPr>
        <sz val="10"/>
        <rFont val="Arial"/>
        <family val="2"/>
      </rPr>
      <t xml:space="preserve"> what %?</t>
    </r>
  </si>
  <si>
    <t>Bathtub-Standard</t>
  </si>
  <si>
    <t>Shower Stall- Standard</t>
  </si>
  <si>
    <t>ADA Accessible Shower Stall/Unit</t>
  </si>
  <si>
    <t>Bathroom Sink Faucet- Standard</t>
  </si>
  <si>
    <t>Interior Light Fixture- Standard</t>
  </si>
  <si>
    <t>Exterior Light Fixture- Standard</t>
  </si>
  <si>
    <t>Exterior Spot/Flood Light- Standard</t>
  </si>
  <si>
    <t>400 Amp service with two meters and disconnect</t>
  </si>
  <si>
    <t>HVAC</t>
  </si>
  <si>
    <t>Air Handler</t>
  </si>
  <si>
    <t>Programmable Thermostat</t>
  </si>
  <si>
    <t>Interior Painting Drywall Sprayed</t>
  </si>
  <si>
    <t>Interior Painting Doors</t>
  </si>
  <si>
    <t>Interior Painting Base and Window Casing</t>
  </si>
  <si>
    <t>Doors</t>
  </si>
  <si>
    <t>Windows</t>
  </si>
  <si>
    <t>Drywall / Acoustics</t>
  </si>
  <si>
    <t>Mirrors / Shower Door / Bath Accessories</t>
  </si>
  <si>
    <t>Plumbing</t>
  </si>
  <si>
    <t>Electrical / Lighting</t>
  </si>
  <si>
    <t>Miscellaneous / Other Items Not Included</t>
  </si>
  <si>
    <t>Site Work and Utilities</t>
  </si>
  <si>
    <t>Concrete and Paving</t>
  </si>
  <si>
    <t>Framing / Rough Carpentry</t>
  </si>
  <si>
    <t>Finish / Trim Carpentry</t>
  </si>
  <si>
    <t>Flooring - Carpet</t>
  </si>
  <si>
    <t>Flooring - Vinyl</t>
  </si>
  <si>
    <t>Flooring - Wood</t>
  </si>
  <si>
    <t>Siding / Soffit / Fascia / Gutters</t>
  </si>
  <si>
    <t>Heating, Ventilating and Air Conditioning</t>
  </si>
  <si>
    <t>Painting</t>
  </si>
  <si>
    <t>Miscellaneous / Other items not included</t>
  </si>
  <si>
    <t>CONSTRUCTION COST SUMMARY</t>
  </si>
  <si>
    <t>Flooring / Wall - Tile</t>
  </si>
  <si>
    <t>Flooring / Wall- Tile</t>
  </si>
  <si>
    <t>individuals doing business in the field of finance, planning, consulting, design architecture, marketing, building</t>
  </si>
  <si>
    <t>construction, property management or maintenance, which are owned in whole or in part by minority persons</t>
  </si>
  <si>
    <t>and/or women.</t>
  </si>
  <si>
    <t>18.</t>
  </si>
  <si>
    <t>I understand and agree to minimize the involuntary displacement of Low-Income Households, if applicable.</t>
  </si>
  <si>
    <t>19.</t>
  </si>
  <si>
    <t>Federal Funds Summary (Please select all that are applicable):</t>
  </si>
  <si>
    <t xml:space="preserve"> HOME Funds (State)</t>
  </si>
  <si>
    <t xml:space="preserve"> HOME Funds (Local Participating Jurisdiction)</t>
  </si>
  <si>
    <t xml:space="preserve"> Other Federal Funding - Please identify:</t>
  </si>
  <si>
    <t xml:space="preserve"> RHS Section 514, 515, or 516</t>
  </si>
  <si>
    <r>
      <t>If yes,</t>
    </r>
    <r>
      <rPr>
        <sz val="10"/>
        <rFont val="Arial"/>
        <family val="2"/>
      </rPr>
      <t xml:space="preserve"> have the federal grants been removed from basis?</t>
    </r>
  </si>
  <si>
    <t>Which of the following credits are you applying to receive?:</t>
  </si>
  <si>
    <t xml:space="preserve"> 9% Tax Credit</t>
  </si>
  <si>
    <t xml:space="preserve"> 4% Tax Credit</t>
  </si>
  <si>
    <r>
      <t xml:space="preserve">Are there any federal </t>
    </r>
    <r>
      <rPr>
        <b/>
        <sz val="10"/>
        <rFont val="Arial"/>
        <family val="2"/>
      </rPr>
      <t>grants</t>
    </r>
    <r>
      <rPr>
        <sz val="10"/>
        <rFont val="Arial"/>
        <family val="2"/>
      </rPr>
      <t xml:space="preserve"> included in the funding sources?</t>
    </r>
  </si>
  <si>
    <t>Page 15</t>
  </si>
  <si>
    <t>Data Entry Instructions:</t>
  </si>
  <si>
    <t xml:space="preserve"> Initial Application</t>
  </si>
  <si>
    <t>Total # of HOME-Assisted Units:</t>
  </si>
  <si>
    <t>Total Amount of HOME Funds per Unit:</t>
  </si>
  <si>
    <t>HOME-Assisted Units Fixed or Floating?</t>
  </si>
  <si>
    <t>Fixed</t>
  </si>
  <si>
    <t>Floating</t>
  </si>
  <si>
    <t>Special Needs Targeting:</t>
  </si>
  <si>
    <r>
      <t xml:space="preserve">appropriate </t>
    </r>
    <r>
      <rPr>
        <b/>
        <sz val="10"/>
        <rFont val="Arial"/>
        <family val="2"/>
      </rPr>
      <t>Tab</t>
    </r>
    <r>
      <rPr>
        <sz val="10"/>
        <rFont val="Arial"/>
        <family val="2"/>
      </rPr>
      <t xml:space="preserve"> in the Application package.</t>
    </r>
  </si>
  <si>
    <t>Minimum of 30 Years</t>
  </si>
  <si>
    <t>Minimum of 35 Years</t>
  </si>
  <si>
    <t xml:space="preserve"> Tax Exempt Bond</t>
  </si>
  <si>
    <r>
      <t>List each Principal individually with his/her associated developments:  (attach additional pages if necessary) (</t>
    </r>
    <r>
      <rPr>
        <b/>
        <sz val="10"/>
        <rFont val="Arial"/>
        <family val="2"/>
      </rPr>
      <t>N/A for TEB</t>
    </r>
    <r>
      <rPr>
        <sz val="10"/>
        <rFont val="Arial"/>
        <family val="2"/>
      </rPr>
      <t>)</t>
    </r>
  </si>
  <si>
    <t>If four or fewer units, will any units be occupied by the owner or a person related to the owner?    N/A</t>
  </si>
  <si>
    <t>Heated Sq. Ft.</t>
  </si>
  <si>
    <t xml:space="preserve"> Other:</t>
  </si>
  <si>
    <t xml:space="preserve"> HUD rental assistance. ID HUD type:</t>
  </si>
  <si>
    <t>HUD Utility Schedule Model</t>
  </si>
  <si>
    <t>Revenue</t>
  </si>
  <si>
    <t>Non-Revenue</t>
  </si>
  <si>
    <t xml:space="preserve"> 501(c)(3) Bonds</t>
  </si>
  <si>
    <t>Mgr/Maint/Security Units:</t>
  </si>
  <si>
    <t>Market Rate Units or Manager/Maintenance/Security Units</t>
  </si>
  <si>
    <t>Proposed Market Rate Monthly Tenant Rent (if no rent, enter $0.00)</t>
  </si>
  <si>
    <t>Revenue or   Non-Revenue</t>
  </si>
  <si>
    <t>I understand and agree that the record keeping and record retention requirements of the Internal Revenue Service will</t>
  </si>
  <si>
    <t>be met and maintained in the manner prescribed by the Authority. I understand and agree that these requirements are</t>
  </si>
  <si>
    <t>detailed in the Compliance Monitoring manual, and I understand that these requirements may change and I agree to</t>
  </si>
  <si>
    <t>any changes that the Authority may deem necessary. I understand and agree that any and all forms or documents</t>
  </si>
  <si>
    <t>provided by the Authority must be used in the manner prescribed, and agree that exceptions or substitutions may not</t>
  </si>
  <si>
    <t>be made without the Authority's express written consent.</t>
  </si>
  <si>
    <t xml:space="preserve">officers, principals, shareholders, or partners from further participation in any Program administered by the Authority,  </t>
  </si>
  <si>
    <t>on a permanent or probational basis. Such prohibition may include, but is not limited to, entities or representatives</t>
  </si>
  <si>
    <t>involved in the management or operation of the property.</t>
  </si>
  <si>
    <t>24.</t>
  </si>
  <si>
    <t>I understand and agree that my application for a Low-Income Housing Tax Credit and the attachments thereto may</t>
  </si>
  <si>
    <t>include taxpayer and return information as defined by the Internal Revenue Code and/or the Internal Revenue Service.</t>
  </si>
  <si>
    <t>I hereby consent to the disclosure of such information as permitted by state or federal law, including but not limited</t>
  </si>
  <si>
    <t>to, the South Carolina Freedom of Information Act.</t>
  </si>
  <si>
    <t>Attorney signature required for all application submissions EXCEPT TAX EXEMPT BOND INITIAL APPLICATION:</t>
  </si>
  <si>
    <t xml:space="preserve"> Must be a minimum of $20,000 per unit or the</t>
  </si>
  <si>
    <t>Previous ID #</t>
  </si>
  <si>
    <t>HUD (developments with HUD PBRA)</t>
  </si>
  <si>
    <t>Applicable Fraction (lesser of Line 7 and Line 8):</t>
  </si>
  <si>
    <t>Contractor Contingency</t>
  </si>
  <si>
    <t>Development located within city limits?</t>
  </si>
  <si>
    <t>Listed on National Register of Historic Places?</t>
  </si>
  <si>
    <r>
      <t>If yes,</t>
    </r>
    <r>
      <rPr>
        <sz val="10"/>
        <rFont val="Arial"/>
        <family val="2"/>
      </rPr>
      <t xml:space="preserve"> is the development still under the initial Tax-Exempt Bond compliance period?</t>
    </r>
  </si>
  <si>
    <t>Has or will a waiver of the 10-year holding requirement be requested from the Department of Treasury?</t>
  </si>
  <si>
    <r>
      <t xml:space="preserve">Will there be any </t>
    </r>
    <r>
      <rPr>
        <b/>
        <sz val="10"/>
        <rFont val="Arial"/>
        <family val="2"/>
      </rPr>
      <t>project-based</t>
    </r>
    <r>
      <rPr>
        <sz val="10"/>
        <rFont val="Arial"/>
        <family val="2"/>
      </rPr>
      <t xml:space="preserve"> rental assistance if the proposed development is awarded tax credits?</t>
    </r>
  </si>
  <si>
    <t>The Authority will allow the applicant to petition the Authority on the fifth anniversary date of the placed-in-service date and every five</t>
  </si>
  <si>
    <t>Is Tax-Exempt Bond Financing Used?</t>
  </si>
  <si>
    <t xml:space="preserve"> Persons with HIV / AIDS</t>
  </si>
  <si>
    <t>Chris McMillan</t>
  </si>
  <si>
    <t>chris.mcmillan@schousing.com</t>
  </si>
  <si>
    <t>50-Year Land Lease/Option</t>
  </si>
  <si>
    <t xml:space="preserve">I understand and agree that my application for a Low-Income Housing Credit, all attachments thereto, and </t>
  </si>
  <si>
    <t xml:space="preserve">all correspondence relating to my application in particular or the credit in general are subject to a request </t>
  </si>
  <si>
    <t xml:space="preserve">for disclosure, and I expressly consent to such disclosure. I further understand and agree that any and all </t>
  </si>
  <si>
    <t xml:space="preserve">correspondence to me by the South Carolina State Housing Finance and Development Authority or other </t>
  </si>
  <si>
    <t xml:space="preserve">Authority generated documents relating to my application are subject to a request for disclosure and I </t>
  </si>
  <si>
    <t xml:space="preserve">expressly consent to such disclosure. The undersigned, on behalf of the applicant and in his or her </t>
  </si>
  <si>
    <t xml:space="preserve">individual capacity, agrees to hold harmless the Authority and the individual directors, employees, </t>
  </si>
  <si>
    <t xml:space="preserve">members, officers and agents of the Authority against all losses, costs, damages, expenses and liability </t>
  </si>
  <si>
    <t xml:space="preserve">of whatsoever nature or kind (including, but not limited to, attorneys’ fees, litigation and court costs </t>
  </si>
  <si>
    <t xml:space="preserve">directly or indirectly resulting from or arising out of the release of any and all information pertaining to my </t>
  </si>
  <si>
    <t xml:space="preserve">application. The undersigned, on behalf of the applicant and in his or her individual capacity, agrees to </t>
  </si>
  <si>
    <t xml:space="preserve">indemnify and save and hold harmless the Authority against any and all fees, costs, and expenses, </t>
  </si>
  <si>
    <t xml:space="preserve">including attorneys’ fees and legal costs, incurred in connection with any action, suit, proceeding, hearing, </t>
  </si>
  <si>
    <t xml:space="preserve">inquiry, or investigation related to or arising under the Authority’s processing of applications for and the </t>
  </si>
  <si>
    <t xml:space="preserve">award of Low-Income Housing Tax Credits, and further acknowledge and agree that the Authority is </t>
  </si>
  <si>
    <t xml:space="preserve">entitled to collect its attorneys’ fees and costs as a prevailing party in any action, case, suit, proceeding, </t>
  </si>
  <si>
    <t xml:space="preserve">or challenge brought by an applicant relating to or arising under the Authority’s processing of applications </t>
  </si>
  <si>
    <t xml:space="preserve">for and the award of Low-Income Housing Tax Credits.  The undersigned, on behalf of the applicant and </t>
  </si>
  <si>
    <t xml:space="preserve">in his or her individual capacity, understands and agrees that if either the applicant or the undersigned </t>
  </si>
  <si>
    <t xml:space="preserve">fails to fulfil the obligations agreed hereto, the Authority, at its discretion, may prohibit the “owner” or any </t>
  </si>
  <si>
    <t>of its related entities, officers, principals, shareholders, or partners from further participation in the Low-</t>
  </si>
  <si>
    <t>Income Housing Tax Credit Program or any other program administered by the Authority.</t>
  </si>
  <si>
    <t xml:space="preserve"> Placed-In-Service Application</t>
  </si>
  <si>
    <t xml:space="preserve">  (From CPA exhibit J-2)</t>
  </si>
  <si>
    <t>→</t>
  </si>
  <si>
    <t>Circle the effective date found at the top of the rent limit table.</t>
  </si>
  <si>
    <t># BR</t>
  </si>
  <si>
    <t xml:space="preserve"> </t>
  </si>
  <si>
    <t>On the Allocation date</t>
  </si>
  <si>
    <t>On the placed-in-service date (All TEB)</t>
  </si>
  <si>
    <t>Is the development located in an area eligible for National Non-Metro Rent limits?</t>
  </si>
  <si>
    <r>
      <rPr>
        <sz val="10"/>
        <rFont val="Calibri"/>
        <family val="2"/>
      </rPr>
      <t xml:space="preserve">    →     </t>
    </r>
    <r>
      <rPr>
        <sz val="10"/>
        <rFont val="Arial"/>
        <family val="2"/>
      </rPr>
      <t>Use the USDA website to determine eligibility:</t>
    </r>
  </si>
  <si>
    <t>http://eligibility.sc.egov.usda.gov/eligibility/welcomeAction.do</t>
  </si>
  <si>
    <t>Nat Non-Met</t>
  </si>
  <si>
    <t>County Specific</t>
  </si>
  <si>
    <t>Does the development have HOME funds?</t>
  </si>
  <si>
    <t>1BR</t>
  </si>
  <si>
    <t>2BR</t>
  </si>
  <si>
    <t>3BR</t>
  </si>
  <si>
    <t>4BR</t>
  </si>
  <si>
    <t>Total Non-Heated Square Feet:</t>
  </si>
  <si>
    <t>Total Square Feet:</t>
  </si>
  <si>
    <t>Space Heating</t>
  </si>
  <si>
    <t>Lighting/Other</t>
  </si>
  <si>
    <t>Air Conditioning</t>
  </si>
  <si>
    <t xml:space="preserve"> Must be 5% or less for NC, 10% or less for A/R</t>
  </si>
  <si>
    <t>Contractor Contingency / Hard Construction Costs =</t>
  </si>
  <si>
    <t xml:space="preserve">   Soft Cost Contingency</t>
  </si>
  <si>
    <t>Acquisition/Rehabilitation</t>
  </si>
  <si>
    <t>Total Heated Common Square Feet:</t>
  </si>
  <si>
    <r>
      <rPr>
        <b/>
        <sz val="10"/>
        <rFont val="Arial"/>
        <family val="2"/>
      </rPr>
      <t>If Allocation Date was elected for Gross Rent Floor, does the owner elect to use</t>
    </r>
    <r>
      <rPr>
        <sz val="10"/>
        <rFont val="Arial"/>
        <family val="2"/>
      </rPr>
      <t xml:space="preserve"> the </t>
    </r>
  </si>
  <si>
    <t>LIHTC rent limits in effect at allocation date for all LIHTC designated units?</t>
  </si>
  <si>
    <r>
      <rPr>
        <b/>
        <sz val="10"/>
        <rFont val="Arial"/>
        <family val="2"/>
      </rPr>
      <t xml:space="preserve">If eligible for National Non-Metro, </t>
    </r>
    <r>
      <rPr>
        <sz val="10"/>
        <rFont val="Arial"/>
        <family val="2"/>
      </rPr>
      <t>which rents does the owner elect to use for all LIHTC designated units?</t>
    </r>
  </si>
  <si>
    <t xml:space="preserve">Have the HOME units been designated using a proportional number of each size unit? </t>
  </si>
  <si>
    <t>Development Total Units</t>
  </si>
  <si>
    <t>Gross Rent Floor Election as marked on Exhibit N (check one)</t>
  </si>
  <si>
    <t>County location of Development</t>
  </si>
  <si>
    <r>
      <t xml:space="preserve">Effective date of applicable </t>
    </r>
    <r>
      <rPr>
        <b/>
        <u/>
        <sz val="10"/>
        <rFont val="Arial"/>
        <family val="2"/>
      </rPr>
      <t>county specific LIHTC</t>
    </r>
    <r>
      <rPr>
        <sz val="10"/>
        <rFont val="Arial"/>
        <family val="2"/>
      </rPr>
      <t xml:space="preserve"> rent limits</t>
    </r>
  </si>
  <si>
    <r>
      <t xml:space="preserve">Effective date of the </t>
    </r>
    <r>
      <rPr>
        <b/>
        <u/>
        <sz val="10"/>
        <rFont val="Arial"/>
        <family val="2"/>
      </rPr>
      <t>National Non-Metro</t>
    </r>
    <r>
      <rPr>
        <sz val="10"/>
        <rFont val="Arial"/>
        <family val="2"/>
      </rPr>
      <t xml:space="preserve"> rent limits</t>
    </r>
  </si>
  <si>
    <t>Total number of HOME assisted units</t>
  </si>
  <si>
    <t>HOME units designated proportionally</t>
  </si>
  <si>
    <t>HOME units designated by BR size</t>
  </si>
  <si>
    <r>
      <t xml:space="preserve">Attach a </t>
    </r>
    <r>
      <rPr>
        <b/>
        <sz val="10"/>
        <rFont val="Arial"/>
        <family val="2"/>
      </rPr>
      <t>separate sheet</t>
    </r>
    <r>
      <rPr>
        <sz val="10"/>
        <rFont val="Arial"/>
        <family val="2"/>
      </rPr>
      <t xml:space="preserve"> to this page of the application: the </t>
    </r>
    <r>
      <rPr>
        <b/>
        <sz val="10"/>
        <rFont val="Arial"/>
        <family val="2"/>
      </rPr>
      <t>HOME rent limits</t>
    </r>
    <r>
      <rPr>
        <sz val="10"/>
        <rFont val="Arial"/>
        <family val="2"/>
      </rPr>
      <t xml:space="preserve"> found on the SC Housing website</t>
    </r>
  </si>
  <si>
    <t>Effective date of the HOME rent limits</t>
  </si>
  <si>
    <t>Date of last Certificate of Occupancy</t>
  </si>
  <si>
    <r>
      <t xml:space="preserve">Attach a </t>
    </r>
    <r>
      <rPr>
        <b/>
        <sz val="10"/>
        <rFont val="Arial"/>
        <family val="2"/>
      </rPr>
      <t xml:space="preserve">separate sheet </t>
    </r>
    <r>
      <rPr>
        <sz val="10"/>
        <rFont val="Arial"/>
        <family val="2"/>
      </rPr>
      <t xml:space="preserve">to this page of the application: the </t>
    </r>
    <r>
      <rPr>
        <b/>
        <sz val="10"/>
        <rFont val="Arial"/>
        <family val="2"/>
      </rPr>
      <t>county specific LIHTC rent limits</t>
    </r>
    <r>
      <rPr>
        <sz val="10"/>
        <rFont val="Arial"/>
        <family val="2"/>
      </rPr>
      <t xml:space="preserve"> found on the SC Housing website</t>
    </r>
  </si>
  <si>
    <r>
      <t xml:space="preserve">Attach a </t>
    </r>
    <r>
      <rPr>
        <b/>
        <sz val="10"/>
        <rFont val="Arial"/>
        <family val="2"/>
      </rPr>
      <t>separate sheet</t>
    </r>
    <r>
      <rPr>
        <sz val="10"/>
        <rFont val="Arial"/>
        <family val="2"/>
      </rPr>
      <t xml:space="preserve"> to this page of the application: the </t>
    </r>
    <r>
      <rPr>
        <b/>
        <sz val="10"/>
        <rFont val="Arial"/>
        <family val="2"/>
      </rPr>
      <t>National Non-Metro rent limits</t>
    </r>
    <r>
      <rPr>
        <sz val="10"/>
        <rFont val="Arial"/>
        <family val="2"/>
      </rPr>
      <t xml:space="preserve"> found on the SC Housing website</t>
    </r>
  </si>
  <si>
    <r>
      <t xml:space="preserve">ALL HOME DESIGNATED UNITS MUST USE THE </t>
    </r>
    <r>
      <rPr>
        <b/>
        <i/>
        <u/>
        <sz val="10"/>
        <rFont val="Arial"/>
        <family val="2"/>
      </rPr>
      <t>LOWER</t>
    </r>
    <r>
      <rPr>
        <i/>
        <sz val="10"/>
        <rFont val="Arial"/>
        <family val="2"/>
      </rPr>
      <t xml:space="preserve"> OF EITHER THE HOME RENT LIMITS OR THE COUNTY SPECIFIC LIHTC RENT LIMITS.  HOME DESIGNATED UNITS MAY NOT USE THE NATIONAL NON-METRO RENT LIMITS.</t>
    </r>
  </si>
  <si>
    <r>
      <t xml:space="preserve">ALL LIHTC UNITS THAT ARE NOT DESIGNATED AS HOME UNITS MAY USE </t>
    </r>
    <r>
      <rPr>
        <b/>
        <i/>
        <u/>
        <sz val="10"/>
        <rFont val="Arial"/>
        <family val="2"/>
      </rPr>
      <t>EITHER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THE COUNTY SPECIFIC LIHTC RENT LIMITS </t>
    </r>
    <r>
      <rPr>
        <b/>
        <i/>
        <u/>
        <sz val="10"/>
        <rFont val="Arial"/>
        <family val="2"/>
      </rPr>
      <t>OR</t>
    </r>
    <r>
      <rPr>
        <i/>
        <sz val="10"/>
        <rFont val="Arial"/>
        <family val="2"/>
      </rPr>
      <t xml:space="preserve"> THE </t>
    </r>
    <r>
      <rPr>
        <b/>
        <i/>
        <u/>
        <sz val="10"/>
        <rFont val="Arial"/>
        <family val="2"/>
      </rPr>
      <t>HIGHER</t>
    </r>
    <r>
      <rPr>
        <i/>
        <sz val="10"/>
        <rFont val="Arial"/>
        <family val="2"/>
      </rPr>
      <t xml:space="preserve"> NATIONAL NON-METRO RENT LIMITS.  ALL NON-HOME DESIGNATED LIHTC UNITS IN THE DEVELOPMENT MUST USE THE SAME RENT LIMITS.  COUNTY SPECIFIC LIHTC RENT LIMITS AND NATIONAL NON-METRO RENT LIMITS CANNOT BE USED TOGETHER IN THE SAME DEVELOPMENT.</t>
    </r>
  </si>
  <si>
    <t>Est.   Utility Cost</t>
  </si>
  <si>
    <t>Unit Style</t>
  </si>
  <si>
    <t>Duplex</t>
  </si>
  <si>
    <t>Single Family House (Detached)</t>
  </si>
  <si>
    <t>Garden Apartment (2 floors or less)</t>
  </si>
  <si>
    <t>Garden Apartment (3 floors or more)</t>
  </si>
  <si>
    <t>Triplex/Quadplex</t>
  </si>
  <si>
    <t>Townhouse/Rowhouse</t>
  </si>
  <si>
    <t>Detached Clubhouse</t>
  </si>
  <si>
    <t># Older Persons (55+) Units:</t>
  </si>
  <si>
    <t># Elderly Persons (62+) Units:</t>
  </si>
  <si>
    <t>25.</t>
  </si>
  <si>
    <t xml:space="preserve">I certify that I have not been indicted, charged, convicted of or had a civil judgment rendered against me for a criminal </t>
  </si>
  <si>
    <t>offense in connection with obtaining, attempting to obtain, or performing a public transaction or contract, violation</t>
  </si>
  <si>
    <t xml:space="preserve">of Federal or State antitrust statutes or commission of embezzlement, theft, forgery, bribery, falsification or destruction </t>
  </si>
  <si>
    <t>of records, making false statements, or receiving stolen property.</t>
  </si>
  <si>
    <t>26.</t>
  </si>
  <si>
    <t xml:space="preserve">I certify that I have not been debarred, suspended, proposed for debarment or suspension, declared ineligible or </t>
  </si>
  <si>
    <t>including but not limited to CDBG, RHS, Federal Home Loan Bank, HOME, National HTF, LIHTC, any state’s funds, etc.</t>
  </si>
  <si>
    <t>voluntarily excluded from any transactions or construction developments involving the use of governmental funds,</t>
  </si>
  <si>
    <t>27.</t>
  </si>
  <si>
    <t>programs.</t>
  </si>
  <si>
    <t>I understand that if the above are determined to be false, I may be subject to immediate suspension from all Authority</t>
  </si>
  <si>
    <t>Construction Cost Addendum</t>
  </si>
  <si>
    <t xml:space="preserve"> Assessment, if greater.  In addition, at least $10,000</t>
  </si>
  <si>
    <t xml:space="preserve"> Non-profit Set-Aside</t>
  </si>
  <si>
    <t>2019 Low-Income Housing Tax Credit Application</t>
  </si>
  <si>
    <t>General Requirements:</t>
  </si>
  <si>
    <t>Itemized General Requirement Costs               (enter description)</t>
  </si>
  <si>
    <t>Project Manager/Staff</t>
  </si>
  <si>
    <t>Estimating/Scheduling</t>
  </si>
  <si>
    <t>Site Signage</t>
  </si>
  <si>
    <t>Temporary Toilets</t>
  </si>
  <si>
    <t>Dumpsters</t>
  </si>
  <si>
    <t>Equipment Rental</t>
  </si>
  <si>
    <t>Permits</t>
  </si>
  <si>
    <t xml:space="preserve">   Attorney Fees</t>
  </si>
  <si>
    <t xml:space="preserve">   Rent Up Expense</t>
  </si>
  <si>
    <t xml:space="preserve">   Taxes</t>
  </si>
  <si>
    <t xml:space="preserve">   Permanent Loan Costs</t>
  </si>
  <si>
    <t>Engineering</t>
  </si>
  <si>
    <t>Surveying</t>
  </si>
  <si>
    <t>Temporary Utilities</t>
  </si>
  <si>
    <t xml:space="preserve">Itemized Costs              </t>
  </si>
  <si>
    <t xml:space="preserve">Real Estate Attorney  </t>
  </si>
  <si>
    <t>Tax Attorney</t>
  </si>
  <si>
    <t>Permanent Loan Origination</t>
  </si>
  <si>
    <t>Permanent Loan Closing</t>
  </si>
  <si>
    <t>Other Permanent Loan Costs</t>
  </si>
  <si>
    <t xml:space="preserve">   Construction Loan Costs</t>
  </si>
  <si>
    <t>Safety Expenses</t>
  </si>
  <si>
    <t>Permanent Loan Costs</t>
  </si>
  <si>
    <t xml:space="preserve">Appraisal </t>
  </si>
  <si>
    <t>Ineligible Accounting Costs</t>
  </si>
  <si>
    <t>Construction Interest</t>
  </si>
  <si>
    <t>Non-Construction Financing Fees</t>
  </si>
  <si>
    <t>Bridge Loan Expenses</t>
  </si>
  <si>
    <t>Ineligible Insurance Costs</t>
  </si>
  <si>
    <t>Land</t>
  </si>
  <si>
    <t>Demolition</t>
  </si>
  <si>
    <t>Rent Up Expenses</t>
  </si>
  <si>
    <t>Prorated Real Estate Legal (Acq/Reh)</t>
  </si>
  <si>
    <t>Ineligible Real Estate Brokerage</t>
  </si>
  <si>
    <t>Commercial Space</t>
  </si>
  <si>
    <t>Acquired Assets</t>
  </si>
  <si>
    <t>Credit Enhancement</t>
  </si>
  <si>
    <t xml:space="preserve">   Tap Fees</t>
  </si>
  <si>
    <t>Ineligible Taxes</t>
  </si>
  <si>
    <t>Soft Cost Contingency</t>
  </si>
  <si>
    <t>Located in an Opportunity Zone?</t>
  </si>
  <si>
    <t>$19,000 per Unit</t>
  </si>
  <si>
    <t>Maximum Developer Fee</t>
  </si>
  <si>
    <t xml:space="preserve"> Must fall within $3,800 - $4,500</t>
  </si>
  <si>
    <t>Architect Supervision</t>
  </si>
  <si>
    <t>Architect Design</t>
  </si>
  <si>
    <t xml:space="preserve">Phase I </t>
  </si>
  <si>
    <t>Phase II</t>
  </si>
  <si>
    <t>NEPA</t>
  </si>
  <si>
    <t xml:space="preserve">   Impact Fees</t>
  </si>
  <si>
    <t xml:space="preserve">   CPA Certification Fees</t>
  </si>
  <si>
    <t>Compliance Monitoring</t>
  </si>
  <si>
    <r>
      <t xml:space="preserve">Provide an itemized listing of each of the costs that make up the </t>
    </r>
    <r>
      <rPr>
        <b/>
        <u/>
        <sz val="10"/>
        <rFont val="Arial"/>
        <family val="2"/>
      </rPr>
      <t>General Requirements</t>
    </r>
    <r>
      <rPr>
        <sz val="10"/>
        <rFont val="Arial"/>
        <family val="2"/>
      </rPr>
      <t xml:space="preserve"> to populate the Total Development Cost Schedule</t>
    </r>
  </si>
  <si>
    <r>
      <t xml:space="preserve">Provide an itemized listing of each of the costs that make up the </t>
    </r>
    <r>
      <rPr>
        <b/>
        <u/>
        <sz val="10"/>
        <rFont val="Arial"/>
        <family val="2"/>
      </rPr>
      <t>Ineligible Costs</t>
    </r>
    <r>
      <rPr>
        <sz val="10"/>
        <rFont val="Arial"/>
        <family val="2"/>
      </rPr>
      <t xml:space="preserve"> to populate the  Development Cost Summary</t>
    </r>
  </si>
  <si>
    <t xml:space="preserve">    Off-Site Improvements</t>
  </si>
  <si>
    <t xml:space="preserve">   Other HCC:</t>
  </si>
  <si>
    <t xml:space="preserve">   Other Non-HCC:</t>
  </si>
  <si>
    <t>Open Line Item For Developer's Use-Other HCC</t>
  </si>
  <si>
    <t>Bond Counsel</t>
  </si>
  <si>
    <t>Market Study Review</t>
  </si>
  <si>
    <t>Tax Credit Reservation</t>
  </si>
  <si>
    <t>City/County Requirements</t>
  </si>
  <si>
    <t>DOT Requirements</t>
  </si>
  <si>
    <t xml:space="preserve">   Architect Fees</t>
  </si>
  <si>
    <t xml:space="preserve">   SC Housing Fees</t>
  </si>
  <si>
    <t xml:space="preserve">   Appraisal</t>
  </si>
  <si>
    <t>Page 10-G</t>
  </si>
  <si>
    <t>Page 10-A</t>
  </si>
  <si>
    <t xml:space="preserve">   TEB Cost of Issuance/Underwriters Discount</t>
  </si>
  <si>
    <t xml:space="preserve">   On-Site Improvements</t>
  </si>
  <si>
    <t xml:space="preserve">   Off-Site Improvements</t>
  </si>
  <si>
    <t xml:space="preserve">   Depreciable FF&amp;E</t>
  </si>
  <si>
    <t xml:space="preserve">   Development/Application Consultant Fees</t>
  </si>
  <si>
    <t>Depreciable FF&amp;E</t>
  </si>
  <si>
    <t xml:space="preserve">Plan/Spec/Site Review </t>
  </si>
  <si>
    <t>Application</t>
  </si>
  <si>
    <t xml:space="preserve">Syndication Legal </t>
  </si>
  <si>
    <t>Other Attorneys</t>
  </si>
  <si>
    <t xml:space="preserve">   Accessory Building</t>
  </si>
  <si>
    <t>Trailers/Site Office</t>
  </si>
  <si>
    <t>Communication (cell phones, radios)</t>
  </si>
  <si>
    <t>Cleaning (Site)</t>
  </si>
  <si>
    <t>Cleaning (Units)</t>
  </si>
  <si>
    <t>Insurance - Gen Liability</t>
  </si>
  <si>
    <t>Temporary Fencing/SWPPP</t>
  </si>
  <si>
    <t>Insurance - P&amp;P Bonds</t>
  </si>
  <si>
    <t>Insurance - Builder's Risk</t>
  </si>
  <si>
    <t xml:space="preserve">   Relocation Expense</t>
  </si>
  <si>
    <r>
      <t xml:space="preserve">on </t>
    </r>
    <r>
      <rPr>
        <b/>
        <sz val="10"/>
        <rFont val="Arial"/>
        <family val="2"/>
      </rPr>
      <t>page 10</t>
    </r>
    <r>
      <rPr>
        <sz val="10"/>
        <rFont val="Arial"/>
        <family val="2"/>
      </rPr>
      <t xml:space="preserve"> of this application. Blank lines are for use in the event that the required cost category is unlisted.</t>
    </r>
  </si>
  <si>
    <r>
      <t xml:space="preserve">Provide the amount of each of the costs listed below to populate the Total Development Cost Schedule on </t>
    </r>
    <r>
      <rPr>
        <b/>
        <sz val="10"/>
        <rFont val="Arial"/>
        <family val="2"/>
      </rPr>
      <t>page 10</t>
    </r>
    <r>
      <rPr>
        <sz val="10"/>
        <rFont val="Arial"/>
        <family val="2"/>
      </rPr>
      <t xml:space="preserve"> of this application.</t>
    </r>
  </si>
  <si>
    <t>Itemized Ineligible Costs                    (enter description)</t>
  </si>
  <si>
    <r>
      <t xml:space="preserve">on </t>
    </r>
    <r>
      <rPr>
        <b/>
        <sz val="10"/>
        <rFont val="Arial"/>
        <family val="2"/>
      </rPr>
      <t>page 13</t>
    </r>
    <r>
      <rPr>
        <sz val="10"/>
        <rFont val="Arial"/>
        <family val="2"/>
      </rPr>
      <t xml:space="preserve"> of this application.  Blank lines are for use in the event that the required cost category is unlisted.</t>
    </r>
  </si>
  <si>
    <t>Non-Construction Consultant Fees</t>
  </si>
  <si>
    <t>Required Ineligible Costs</t>
  </si>
  <si>
    <t>SCSHFDA Application/Allocation Fees*</t>
  </si>
  <si>
    <t>Potential Ineligible Costs</t>
  </si>
  <si>
    <t>Ineligible Transfer Tax</t>
  </si>
  <si>
    <t>Prorated Title and Recording (Acq/Reh)</t>
  </si>
  <si>
    <t>Total Ineligible Costs Excluding Land**</t>
  </si>
  <si>
    <t>TOTAL DEVT. COST</t>
  </si>
  <si>
    <t xml:space="preserve"> Must be lesser of 15% or $19,000 per Unit</t>
  </si>
  <si>
    <t>Large Population</t>
  </si>
  <si>
    <t>Urban Set-Aside</t>
  </si>
  <si>
    <t>Testing - Concrete</t>
  </si>
  <si>
    <t>Testing - Water/Sewer</t>
  </si>
  <si>
    <t>Testing - Soil</t>
  </si>
  <si>
    <t>Applicant Information:</t>
  </si>
  <si>
    <t>Development (cont.):</t>
  </si>
  <si>
    <t>Applicant Information (cont.):</t>
  </si>
  <si>
    <t>Site Control (Parcel 1):</t>
  </si>
  <si>
    <t>Site Control (Parcel 2, if needed):</t>
  </si>
  <si>
    <t>Development Cost Detail:</t>
  </si>
  <si>
    <t>Rent Limit Addendum:</t>
  </si>
  <si>
    <t>Enter Building Designations and Addresses as they should appear on the 8609s.</t>
  </si>
  <si>
    <t>Development Targeting, Square Footage, and Utility Allowance:</t>
  </si>
  <si>
    <t>Itemized Costs by Category:</t>
  </si>
  <si>
    <t>Bath Accessory- Basic (e.g., towel ring, towel bar, etc.)</t>
  </si>
  <si>
    <t>Misc. Equipment Connection (e.g., HVAC unit, etc.)</t>
  </si>
  <si>
    <t>Window Casing/Trim</t>
  </si>
  <si>
    <t>1st Floor - Joist /Truss  System</t>
  </si>
  <si>
    <t>Oak/Natural Flooring</t>
  </si>
  <si>
    <t>Rubberized Flashing at Doors/Windows</t>
  </si>
  <si>
    <t>Remove/Dispose Gutters/Downspouts</t>
  </si>
  <si>
    <t>Demolish Interior/Exterior Door</t>
  </si>
  <si>
    <t>New Construction- Vinyl Energy Star</t>
  </si>
  <si>
    <t>Replacement- Vinyl Energy Star</t>
  </si>
  <si>
    <t>Suspended/Drop Ceiling incl. Grid- Complete</t>
  </si>
  <si>
    <t>Remove Suspended/Drop Ceiling incl. Grid- Complete</t>
  </si>
  <si>
    <t>Remove Medicine Cabinet</t>
  </si>
  <si>
    <t>Rough In Plumbing Per Fixture</t>
  </si>
  <si>
    <t>Bathtub &amp; Shower Combo- Fiberglass Standard</t>
  </si>
  <si>
    <t>Remove/Dispose of Toilet/Tub/Sink, etc.</t>
  </si>
  <si>
    <t>Remove/Dispose of Water Heater, etc.</t>
  </si>
  <si>
    <t>150 AMP Service Panel w/ breakers, meter &amp; mast, etc.</t>
  </si>
  <si>
    <t>200 AMP Service Panel w/ breakers, meter, mast, etc.</t>
  </si>
  <si>
    <t>Remove/Dispose of Light Fixture/Ceiling Fan</t>
  </si>
  <si>
    <t>Remove/Dispose of HVAC Unit/Air Handler/Furnace, etc.</t>
  </si>
  <si>
    <t>Flexible Ductwork System, Registers, etc.- ENTIRE UNIT</t>
  </si>
  <si>
    <t>Exterior Building Siding</t>
  </si>
  <si>
    <t>Exterior Trim and Accessories</t>
  </si>
  <si>
    <t>Remove/Dispose of Existing Window</t>
  </si>
  <si>
    <t>Demolition of Existing Structures/Buildings</t>
  </si>
  <si>
    <t xml:space="preserve"> See QAP for limits of 5%</t>
  </si>
  <si>
    <t xml:space="preserve"> based on Acquisition Transactional Costs</t>
  </si>
  <si>
    <t>Acquisition Transactional Costs =</t>
  </si>
  <si>
    <t>http://www.schousing.com/Home/PartnerIncomeLimits</t>
  </si>
  <si>
    <t># 3+ Bedroom Units:</t>
  </si>
  <si>
    <t>`</t>
  </si>
  <si>
    <t>Acquisition Developer Fee</t>
  </si>
  <si>
    <t>(Acquisition Transactional costs include lines 35, 52, &amp; 56 of p.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</si>
</sst>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[&lt;=9999999]###\-####;\(###\)\ ###\-####"/>
    <numFmt numFmtId="167" formatCode="00000"/>
    <numFmt numFmtId="168" formatCode="0.000%"/>
    <numFmt numFmtId="169" formatCode="0.0000%"/>
    <numFmt numFmtId="170" formatCode="&quot;$&quot;#,##0.00"/>
    <numFmt numFmtId="171" formatCode="m/d/yy;@"/>
    <numFmt numFmtId="172" formatCode="#,##0;[Red]#,##0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sz val="10"/>
      <color indexed="17"/>
      <name val="Arial"/>
      <family val="2"/>
    </font>
    <font>
      <sz val="10"/>
      <name val="Calibri"/>
      <family val="2"/>
    </font>
    <font>
      <sz val="11"/>
      <color indexed="10"/>
      <name val="Calibri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9" fontId="2" fillId="0" borderId="0" applyFont="0" applyFill="0" applyBorder="0" applyAlignment="0" applyProtection="0"/>
  </cellStyleXfs>
  <cellXfs count="672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7" fillId="2" borderId="0" xfId="0" applyFont="1" applyFill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12" fillId="0" borderId="9" xfId="0" applyFont="1" applyFill="1" applyBorder="1"/>
    <xf numFmtId="0" fontId="0" fillId="0" borderId="10" xfId="0" applyBorder="1"/>
    <xf numFmtId="164" fontId="0" fillId="0" borderId="0" xfId="1" applyNumberFormat="1" applyFont="1"/>
    <xf numFmtId="0" fontId="0" fillId="0" borderId="0" xfId="0" quotePrefix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Alignment="1">
      <alignment horizontal="center"/>
    </xf>
    <xf numFmtId="164" fontId="2" fillId="0" borderId="10" xfId="1" applyNumberFormat="1" applyFont="1" applyFill="1" applyBorder="1"/>
    <xf numFmtId="165" fontId="2" fillId="0" borderId="10" xfId="1" applyNumberFormat="1" applyFont="1" applyFill="1" applyBorder="1"/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43" fontId="0" fillId="0" borderId="10" xfId="0" applyNumberFormat="1" applyBorder="1"/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3" fontId="0" fillId="0" borderId="10" xfId="1" applyFont="1" applyBorder="1"/>
    <xf numFmtId="0" fontId="0" fillId="0" borderId="10" xfId="0" applyFill="1" applyBorder="1" applyAlignment="1">
      <alignment horizontal="center" wrapText="1"/>
    </xf>
    <xf numFmtId="164" fontId="0" fillId="0" borderId="10" xfId="0" applyNumberFormat="1" applyBorder="1"/>
    <xf numFmtId="0" fontId="0" fillId="0" borderId="10" xfId="0" applyFill="1" applyBorder="1"/>
    <xf numFmtId="0" fontId="0" fillId="3" borderId="10" xfId="0" applyFill="1" applyBorder="1"/>
    <xf numFmtId="10" fontId="0" fillId="0" borderId="10" xfId="28" applyNumberFormat="1" applyFont="1" applyBorder="1"/>
    <xf numFmtId="4" fontId="0" fillId="0" borderId="0" xfId="0" applyNumberFormat="1" applyFill="1" applyBorder="1"/>
    <xf numFmtId="10" fontId="0" fillId="0" borderId="0" xfId="0" applyNumberFormat="1" applyFill="1" applyBorder="1"/>
    <xf numFmtId="10" fontId="0" fillId="0" borderId="0" xfId="28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0" fontId="9" fillId="0" borderId="0" xfId="28" applyNumberFormat="1" applyFont="1" applyFill="1" applyBorder="1"/>
    <xf numFmtId="4" fontId="14" fillId="0" borderId="0" xfId="0" applyNumberFormat="1" applyFont="1" applyFill="1" applyBorder="1"/>
    <xf numFmtId="10" fontId="0" fillId="0" borderId="10" xfId="0" applyNumberFormat="1" applyFill="1" applyBorder="1"/>
    <xf numFmtId="0" fontId="5" fillId="3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2" fillId="0" borderId="0" xfId="15" applyFont="1" applyAlignment="1" applyProtection="1"/>
    <xf numFmtId="4" fontId="0" fillId="0" borderId="0" xfId="0" applyNumberFormat="1"/>
    <xf numFmtId="0" fontId="5" fillId="5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12" fillId="3" borderId="15" xfId="15" applyFont="1" applyFill="1" applyBorder="1" applyAlignment="1" applyProtection="1"/>
    <xf numFmtId="0" fontId="5" fillId="3" borderId="12" xfId="15" applyFont="1" applyFill="1" applyBorder="1" applyAlignment="1" applyProtection="1">
      <alignment horizontal="center"/>
    </xf>
    <xf numFmtId="0" fontId="0" fillId="2" borderId="10" xfId="0" applyFill="1" applyBorder="1"/>
    <xf numFmtId="10" fontId="9" fillId="2" borderId="10" xfId="28" applyNumberFormat="1" applyFont="1" applyFill="1" applyBorder="1"/>
    <xf numFmtId="43" fontId="0" fillId="2" borderId="10" xfId="1" applyFont="1" applyFill="1" applyBorder="1"/>
    <xf numFmtId="49" fontId="0" fillId="0" borderId="0" xfId="0" applyNumberFormat="1"/>
    <xf numFmtId="0" fontId="0" fillId="0" borderId="14" xfId="0" applyBorder="1"/>
    <xf numFmtId="0" fontId="5" fillId="0" borderId="11" xfId="0" applyFont="1" applyBorder="1"/>
    <xf numFmtId="0" fontId="5" fillId="0" borderId="0" xfId="0" applyFont="1" applyFill="1" applyBorder="1"/>
    <xf numFmtId="165" fontId="0" fillId="0" borderId="10" xfId="1" applyNumberFormat="1" applyFont="1" applyBorder="1"/>
    <xf numFmtId="43" fontId="0" fillId="0" borderId="10" xfId="1" applyFont="1" applyFill="1" applyBorder="1"/>
    <xf numFmtId="43" fontId="0" fillId="3" borderId="10" xfId="0" applyNumberFormat="1" applyFill="1" applyBorder="1"/>
    <xf numFmtId="0" fontId="15" fillId="0" borderId="0" xfId="0" applyFont="1"/>
    <xf numFmtId="167" fontId="9" fillId="0" borderId="0" xfId="0" applyNumberFormat="1" applyFont="1" applyFill="1" applyBorder="1" applyAlignment="1">
      <alignment horizontal="left"/>
    </xf>
    <xf numFmtId="0" fontId="11" fillId="0" borderId="0" xfId="15" applyFill="1" applyBorder="1" applyAlignment="1" applyProtection="1">
      <alignment horizontal="center"/>
    </xf>
    <xf numFmtId="14" fontId="0" fillId="0" borderId="0" xfId="0" applyNumberFormat="1"/>
    <xf numFmtId="14" fontId="0" fillId="0" borderId="0" xfId="0" applyNumberFormat="1" applyFill="1"/>
    <xf numFmtId="0" fontId="17" fillId="0" borderId="10" xfId="0" applyFont="1" applyBorder="1" applyAlignment="1">
      <alignment horizontal="center"/>
    </xf>
    <xf numFmtId="0" fontId="2" fillId="0" borderId="0" xfId="0" applyFont="1"/>
    <xf numFmtId="0" fontId="0" fillId="0" borderId="16" xfId="0" applyBorder="1"/>
    <xf numFmtId="0" fontId="5" fillId="0" borderId="11" xfId="0" applyFont="1" applyBorder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3" borderId="10" xfId="0" applyFont="1" applyFill="1" applyBorder="1"/>
    <xf numFmtId="0" fontId="5" fillId="0" borderId="0" xfId="0" applyFont="1" applyFill="1"/>
    <xf numFmtId="43" fontId="9" fillId="0" borderId="0" xfId="1" applyFont="1" applyFill="1" applyBorder="1"/>
    <xf numFmtId="0" fontId="5" fillId="0" borderId="10" xfId="0" applyFont="1" applyBorder="1" applyAlignment="1">
      <alignment horizontal="left"/>
    </xf>
    <xf numFmtId="165" fontId="0" fillId="6" borderId="10" xfId="1" applyNumberFormat="1" applyFont="1" applyFill="1" applyBorder="1"/>
    <xf numFmtId="0" fontId="5" fillId="0" borderId="9" xfId="0" applyFont="1" applyBorder="1" applyAlignment="1">
      <alignment horizontal="center"/>
    </xf>
    <xf numFmtId="43" fontId="9" fillId="0" borderId="9" xfId="1" applyFont="1" applyFill="1" applyBorder="1"/>
    <xf numFmtId="0" fontId="0" fillId="0" borderId="9" xfId="0" applyFill="1" applyBorder="1"/>
    <xf numFmtId="49" fontId="5" fillId="3" borderId="10" xfId="0" applyNumberFormat="1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43" fontId="0" fillId="0" borderId="10" xfId="1" applyNumberFormat="1" applyFont="1" applyBorder="1"/>
    <xf numFmtId="49" fontId="0" fillId="0" borderId="0" xfId="0" applyNumberFormat="1" applyAlignment="1">
      <alignment horizontal="center"/>
    </xf>
    <xf numFmtId="0" fontId="18" fillId="2" borderId="0" xfId="0" applyFont="1" applyFill="1"/>
    <xf numFmtId="49" fontId="18" fillId="2" borderId="0" xfId="0" applyNumberFormat="1" applyFont="1" applyFill="1" applyAlignment="1">
      <alignment horizontal="center"/>
    </xf>
    <xf numFmtId="0" fontId="0" fillId="0" borderId="0" xfId="0" quotePrefix="1" applyNumberFormat="1" applyAlignment="1">
      <alignment horizontal="center"/>
    </xf>
    <xf numFmtId="0" fontId="10" fillId="4" borderId="10" xfId="0" applyFont="1" applyFill="1" applyBorder="1" applyAlignment="1" applyProtection="1">
      <alignment horizontal="center"/>
      <protection locked="0"/>
    </xf>
    <xf numFmtId="14" fontId="9" fillId="4" borderId="10" xfId="0" applyNumberFormat="1" applyFont="1" applyFill="1" applyBorder="1" applyProtection="1">
      <protection locked="0"/>
    </xf>
    <xf numFmtId="0" fontId="9" fillId="4" borderId="10" xfId="0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Protection="1">
      <protection locked="0"/>
    </xf>
    <xf numFmtId="0" fontId="9" fillId="4" borderId="10" xfId="0" applyFont="1" applyFill="1" applyBorder="1" applyAlignment="1" applyProtection="1">
      <alignment horizontal="right"/>
      <protection locked="0"/>
    </xf>
    <xf numFmtId="10" fontId="9" fillId="4" borderId="10" xfId="28" applyNumberFormat="1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Protection="1"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Alignment="1" applyProtection="1">
      <alignment horizontal="center"/>
      <protection locked="0"/>
    </xf>
    <xf numFmtId="9" fontId="9" fillId="4" borderId="10" xfId="28" applyFont="1" applyFill="1" applyBorder="1" applyProtection="1">
      <protection locked="0"/>
    </xf>
    <xf numFmtId="164" fontId="9" fillId="4" borderId="10" xfId="1" applyNumberFormat="1" applyFont="1" applyFill="1" applyBorder="1" applyProtection="1">
      <protection locked="0"/>
    </xf>
    <xf numFmtId="43" fontId="9" fillId="4" borderId="10" xfId="1" applyFont="1" applyFill="1" applyBorder="1" applyProtection="1">
      <protection locked="0"/>
    </xf>
    <xf numFmtId="10" fontId="9" fillId="4" borderId="10" xfId="28" applyNumberFormat="1" applyFont="1" applyFill="1" applyBorder="1" applyProtection="1">
      <protection locked="0"/>
    </xf>
    <xf numFmtId="49" fontId="10" fillId="4" borderId="10" xfId="0" applyNumberFormat="1" applyFont="1" applyFill="1" applyBorder="1" applyAlignment="1" applyProtection="1">
      <alignment horizontal="center"/>
      <protection locked="0"/>
    </xf>
    <xf numFmtId="43" fontId="14" fillId="4" borderId="10" xfId="1" applyFont="1" applyFill="1" applyBorder="1" applyProtection="1">
      <protection locked="0"/>
    </xf>
    <xf numFmtId="168" fontId="9" fillId="4" borderId="10" xfId="28" applyNumberFormat="1" applyFont="1" applyFill="1" applyBorder="1" applyProtection="1">
      <protection locked="0"/>
    </xf>
    <xf numFmtId="0" fontId="9" fillId="4" borderId="1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6" borderId="9" xfId="0" applyFill="1" applyBorder="1"/>
    <xf numFmtId="0" fontId="0" fillId="6" borderId="3" xfId="0" applyFill="1" applyBorder="1"/>
    <xf numFmtId="0" fontId="0" fillId="6" borderId="0" xfId="0" applyFill="1" applyBorder="1"/>
    <xf numFmtId="0" fontId="0" fillId="6" borderId="4" xfId="0" applyFill="1" applyBorder="1"/>
    <xf numFmtId="0" fontId="5" fillId="4" borderId="0" xfId="0" applyFont="1" applyFill="1" applyBorder="1"/>
    <xf numFmtId="0" fontId="0" fillId="4" borderId="0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5" fillId="6" borderId="0" xfId="0" applyFont="1" applyFill="1" applyBorder="1"/>
    <xf numFmtId="0" fontId="0" fillId="6" borderId="17" xfId="0" applyFill="1" applyBorder="1"/>
    <xf numFmtId="0" fontId="0" fillId="6" borderId="18" xfId="0" applyFill="1" applyBorder="1"/>
    <xf numFmtId="166" fontId="5" fillId="6" borderId="0" xfId="0" applyNumberFormat="1" applyFont="1" applyFill="1" applyBorder="1"/>
    <xf numFmtId="43" fontId="0" fillId="0" borderId="0" xfId="1" applyFont="1"/>
    <xf numFmtId="43" fontId="0" fillId="0" borderId="6" xfId="1" applyFont="1" applyBorder="1"/>
    <xf numFmtId="43" fontId="0" fillId="0" borderId="9" xfId="1" applyFont="1" applyBorder="1"/>
    <xf numFmtId="164" fontId="0" fillId="0" borderId="10" xfId="1" applyNumberFormat="1" applyFont="1" applyBorder="1" applyAlignment="1">
      <alignment horizontal="center"/>
    </xf>
    <xf numFmtId="164" fontId="0" fillId="0" borderId="19" xfId="1" applyNumberFormat="1" applyFont="1" applyBorder="1"/>
    <xf numFmtId="164" fontId="9" fillId="4" borderId="10" xfId="1" applyNumberFormat="1" applyFont="1" applyFill="1" applyBorder="1" applyAlignment="1" applyProtection="1">
      <alignment horizontal="center"/>
      <protection locked="0"/>
    </xf>
    <xf numFmtId="165" fontId="9" fillId="4" borderId="10" xfId="1" applyNumberFormat="1" applyFont="1" applyFill="1" applyBorder="1" applyProtection="1">
      <protection locked="0"/>
    </xf>
    <xf numFmtId="0" fontId="0" fillId="0" borderId="0" xfId="0" applyFill="1" applyAlignment="1">
      <alignment horizontal="center"/>
    </xf>
    <xf numFmtId="0" fontId="9" fillId="0" borderId="0" xfId="0" applyFont="1"/>
    <xf numFmtId="0" fontId="20" fillId="0" borderId="0" xfId="0" applyFont="1"/>
    <xf numFmtId="0" fontId="23" fillId="0" borderId="11" xfId="16" applyFont="1" applyBorder="1" applyAlignment="1" applyProtection="1">
      <alignment horizontal="right"/>
    </xf>
    <xf numFmtId="0" fontId="24" fillId="0" borderId="13" xfId="16" applyFont="1" applyBorder="1" applyAlignment="1" applyProtection="1">
      <alignment horizontal="center"/>
    </xf>
    <xf numFmtId="44" fontId="24" fillId="0" borderId="13" xfId="3" applyFont="1" applyBorder="1" applyAlignment="1" applyProtection="1">
      <alignment horizontal="center"/>
    </xf>
    <xf numFmtId="0" fontId="24" fillId="0" borderId="14" xfId="16" applyFont="1" applyBorder="1" applyAlignment="1" applyProtection="1">
      <alignment horizontal="center"/>
    </xf>
    <xf numFmtId="0" fontId="22" fillId="0" borderId="11" xfId="16" applyFont="1" applyBorder="1" applyAlignment="1" applyProtection="1">
      <alignment horizontal="right"/>
    </xf>
    <xf numFmtId="0" fontId="21" fillId="0" borderId="13" xfId="16" applyFont="1" applyBorder="1" applyAlignment="1" applyProtection="1">
      <alignment horizontal="center"/>
    </xf>
    <xf numFmtId="44" fontId="21" fillId="0" borderId="13" xfId="3" applyFont="1" applyBorder="1" applyAlignment="1" applyProtection="1">
      <alignment horizontal="center"/>
    </xf>
    <xf numFmtId="0" fontId="22" fillId="0" borderId="11" xfId="18" applyFont="1" applyBorder="1" applyAlignment="1" applyProtection="1">
      <alignment horizontal="right"/>
    </xf>
    <xf numFmtId="0" fontId="21" fillId="0" borderId="13" xfId="18" applyFont="1" applyBorder="1" applyAlignment="1" applyProtection="1">
      <alignment horizontal="center"/>
    </xf>
    <xf numFmtId="44" fontId="21" fillId="0" borderId="13" xfId="5" applyFont="1" applyBorder="1" applyAlignment="1" applyProtection="1">
      <alignment horizontal="center"/>
    </xf>
    <xf numFmtId="0" fontId="22" fillId="0" borderId="11" xfId="20" applyFont="1" applyBorder="1" applyAlignment="1" applyProtection="1">
      <alignment horizontal="right"/>
    </xf>
    <xf numFmtId="0" fontId="21" fillId="0" borderId="13" xfId="20" applyFont="1" applyBorder="1" applyAlignment="1" applyProtection="1">
      <alignment horizontal="center"/>
    </xf>
    <xf numFmtId="44" fontId="21" fillId="0" borderId="13" xfId="7" applyFont="1" applyBorder="1" applyAlignment="1" applyProtection="1">
      <alignment horizontal="center"/>
    </xf>
    <xf numFmtId="0" fontId="22" fillId="0" borderId="14" xfId="20" applyFont="1" applyBorder="1" applyAlignment="1" applyProtection="1">
      <alignment horizontal="right"/>
    </xf>
    <xf numFmtId="0" fontId="22" fillId="0" borderId="11" xfId="22" applyFont="1" applyBorder="1" applyAlignment="1" applyProtection="1">
      <alignment horizontal="right"/>
    </xf>
    <xf numFmtId="0" fontId="21" fillId="0" borderId="13" xfId="22" applyFont="1" applyBorder="1" applyAlignment="1" applyProtection="1">
      <alignment horizontal="center"/>
    </xf>
    <xf numFmtId="44" fontId="21" fillId="0" borderId="13" xfId="9" applyFont="1" applyBorder="1" applyAlignment="1" applyProtection="1">
      <alignment horizontal="center"/>
    </xf>
    <xf numFmtId="0" fontId="22" fillId="0" borderId="11" xfId="24" applyFont="1" applyBorder="1" applyAlignment="1" applyProtection="1">
      <alignment horizontal="right"/>
    </xf>
    <xf numFmtId="0" fontId="21" fillId="0" borderId="10" xfId="26" applyFont="1" applyBorder="1" applyAlignment="1" applyProtection="1">
      <alignment horizontal="center"/>
    </xf>
    <xf numFmtId="0" fontId="22" fillId="0" borderId="11" xfId="26" applyFont="1" applyBorder="1" applyAlignment="1" applyProtection="1">
      <alignment horizontal="right"/>
    </xf>
    <xf numFmtId="0" fontId="21" fillId="0" borderId="13" xfId="26" applyFont="1" applyBorder="1" applyAlignment="1" applyProtection="1">
      <alignment horizontal="center"/>
    </xf>
    <xf numFmtId="44" fontId="21" fillId="0" borderId="13" xfId="13" applyFont="1" applyBorder="1" applyAlignment="1" applyProtection="1">
      <alignment horizontal="center"/>
    </xf>
    <xf numFmtId="0" fontId="23" fillId="0" borderId="11" xfId="0" applyFont="1" applyBorder="1" applyAlignment="1" applyProtection="1">
      <alignment horizontal="right"/>
    </xf>
    <xf numFmtId="0" fontId="22" fillId="0" borderId="11" xfId="0" applyFont="1" applyBorder="1" applyAlignment="1" applyProtection="1">
      <alignment horizontal="right"/>
    </xf>
    <xf numFmtId="0" fontId="25" fillId="4" borderId="10" xfId="16" applyFont="1" applyFill="1" applyBorder="1" applyAlignment="1" applyProtection="1">
      <alignment horizontal="center"/>
      <protection locked="0"/>
    </xf>
    <xf numFmtId="44" fontId="25" fillId="4" borderId="10" xfId="3" applyFont="1" applyFill="1" applyBorder="1" applyAlignment="1" applyProtection="1">
      <alignment horizontal="center"/>
      <protection locked="0"/>
    </xf>
    <xf numFmtId="0" fontId="25" fillId="4" borderId="10" xfId="18" applyFont="1" applyFill="1" applyBorder="1" applyAlignment="1" applyProtection="1">
      <alignment horizontal="center"/>
      <protection locked="0"/>
    </xf>
    <xf numFmtId="0" fontId="25" fillId="4" borderId="10" xfId="20" applyFont="1" applyFill="1" applyBorder="1" applyAlignment="1" applyProtection="1">
      <alignment horizontal="center"/>
      <protection locked="0"/>
    </xf>
    <xf numFmtId="0" fontId="25" fillId="4" borderId="10" xfId="22" applyFont="1" applyFill="1" applyBorder="1" applyAlignment="1" applyProtection="1">
      <alignment horizontal="center"/>
      <protection locked="0"/>
    </xf>
    <xf numFmtId="0" fontId="25" fillId="4" borderId="10" xfId="24" applyFont="1" applyFill="1" applyBorder="1" applyAlignment="1" applyProtection="1">
      <alignment horizontal="center"/>
      <protection locked="0"/>
    </xf>
    <xf numFmtId="0" fontId="25" fillId="4" borderId="10" xfId="26" applyFont="1" applyFill="1" applyBorder="1" applyAlignment="1" applyProtection="1">
      <alignment horizontal="center"/>
      <protection locked="0"/>
    </xf>
    <xf numFmtId="0" fontId="25" fillId="4" borderId="10" xfId="0" applyFont="1" applyFill="1" applyBorder="1" applyAlignment="1" applyProtection="1">
      <alignment horizontal="center"/>
      <protection locked="0"/>
    </xf>
    <xf numFmtId="0" fontId="21" fillId="0" borderId="10" xfId="16" applyFont="1" applyBorder="1" applyAlignment="1" applyProtection="1">
      <alignment horizontal="center"/>
    </xf>
    <xf numFmtId="0" fontId="21" fillId="0" borderId="14" xfId="16" applyFont="1" applyBorder="1" applyAlignment="1" applyProtection="1">
      <alignment horizontal="center"/>
    </xf>
    <xf numFmtId="0" fontId="21" fillId="0" borderId="10" xfId="18" applyFont="1" applyBorder="1" applyAlignment="1" applyProtection="1">
      <alignment horizontal="center"/>
    </xf>
    <xf numFmtId="0" fontId="21" fillId="0" borderId="14" xfId="18" applyFont="1" applyBorder="1" applyAlignment="1" applyProtection="1">
      <alignment horizontal="center"/>
    </xf>
    <xf numFmtId="0" fontId="21" fillId="0" borderId="10" xfId="20" applyFont="1" applyBorder="1" applyAlignment="1" applyProtection="1">
      <alignment horizontal="center"/>
    </xf>
    <xf numFmtId="0" fontId="21" fillId="0" borderId="14" xfId="20" applyFont="1" applyBorder="1" applyAlignment="1" applyProtection="1">
      <alignment horizontal="center"/>
    </xf>
    <xf numFmtId="0" fontId="21" fillId="0" borderId="10" xfId="22" applyFont="1" applyBorder="1" applyAlignment="1" applyProtection="1">
      <alignment horizontal="center"/>
    </xf>
    <xf numFmtId="0" fontId="21" fillId="0" borderId="14" xfId="22" applyFont="1" applyBorder="1" applyAlignment="1" applyProtection="1">
      <alignment horizontal="center"/>
    </xf>
    <xf numFmtId="0" fontId="21" fillId="0" borderId="10" xfId="24" applyFont="1" applyBorder="1" applyAlignment="1" applyProtection="1">
      <alignment horizontal="center"/>
    </xf>
    <xf numFmtId="0" fontId="21" fillId="0" borderId="10" xfId="24" applyFont="1" applyFill="1" applyBorder="1" applyAlignment="1" applyProtection="1">
      <alignment horizontal="center"/>
    </xf>
    <xf numFmtId="0" fontId="21" fillId="0" borderId="13" xfId="24" applyFont="1" applyBorder="1" applyAlignment="1" applyProtection="1">
      <alignment horizontal="center"/>
    </xf>
    <xf numFmtId="0" fontId="21" fillId="0" borderId="14" xfId="24" applyFont="1" applyBorder="1" applyAlignment="1" applyProtection="1">
      <alignment horizontal="center"/>
    </xf>
    <xf numFmtId="0" fontId="21" fillId="0" borderId="14" xfId="26" applyFont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44" fontId="0" fillId="0" borderId="0" xfId="0" applyNumberFormat="1" applyFill="1"/>
    <xf numFmtId="0" fontId="0" fillId="8" borderId="15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43" fontId="0" fillId="0" borderId="0" xfId="0" applyNumberFormat="1"/>
    <xf numFmtId="0" fontId="22" fillId="0" borderId="0" xfId="0" applyFont="1" applyBorder="1" applyAlignment="1" applyProtection="1">
      <alignment horizontal="right"/>
    </xf>
    <xf numFmtId="0" fontId="24" fillId="0" borderId="0" xfId="0" applyFont="1" applyBorder="1" applyAlignment="1" applyProtection="1">
      <alignment horizontal="center"/>
    </xf>
    <xf numFmtId="44" fontId="23" fillId="0" borderId="0" xfId="3" applyFont="1" applyBorder="1" applyAlignment="1" applyProtection="1">
      <alignment horizontal="center"/>
    </xf>
    <xf numFmtId="0" fontId="0" fillId="5" borderId="15" xfId="0" applyFill="1" applyBorder="1"/>
    <xf numFmtId="0" fontId="0" fillId="5" borderId="12" xfId="0" applyFill="1" applyBorder="1" applyAlignment="1">
      <alignment horizontal="center"/>
    </xf>
    <xf numFmtId="0" fontId="27" fillId="0" borderId="0" xfId="0" applyFont="1"/>
    <xf numFmtId="0" fontId="25" fillId="4" borderId="12" xfId="16" applyFont="1" applyFill="1" applyBorder="1" applyAlignment="1" applyProtection="1">
      <alignment horizontal="center"/>
      <protection locked="0"/>
    </xf>
    <xf numFmtId="0" fontId="21" fillId="0" borderId="12" xfId="16" applyFont="1" applyBorder="1" applyAlignment="1" applyProtection="1">
      <alignment horizontal="center"/>
    </xf>
    <xf numFmtId="44" fontId="25" fillId="4" borderId="12" xfId="3" applyFont="1" applyFill="1" applyBorder="1" applyAlignment="1" applyProtection="1">
      <alignment horizontal="center"/>
      <protection locked="0"/>
    </xf>
    <xf numFmtId="44" fontId="22" fillId="0" borderId="11" xfId="2" applyFont="1" applyFill="1" applyBorder="1" applyAlignment="1" applyProtection="1">
      <alignment horizontal="center"/>
    </xf>
    <xf numFmtId="44" fontId="22" fillId="0" borderId="5" xfId="2" applyFont="1" applyFill="1" applyBorder="1" applyAlignment="1" applyProtection="1">
      <alignment horizontal="center"/>
    </xf>
    <xf numFmtId="44" fontId="22" fillId="0" borderId="5" xfId="7" applyFont="1" applyFill="1" applyBorder="1" applyAlignment="1" applyProtection="1">
      <alignment horizontal="center"/>
    </xf>
    <xf numFmtId="44" fontId="22" fillId="0" borderId="5" xfId="9" applyFont="1" applyFill="1" applyBorder="1" applyAlignment="1" applyProtection="1">
      <alignment horizontal="center"/>
    </xf>
    <xf numFmtId="44" fontId="22" fillId="0" borderId="11" xfId="24" applyNumberFormat="1" applyFont="1" applyFill="1" applyBorder="1" applyAlignment="1" applyProtection="1">
      <alignment horizontal="center"/>
    </xf>
    <xf numFmtId="44" fontId="22" fillId="0" borderId="11" xfId="24" applyNumberFormat="1" applyFont="1" applyBorder="1" applyAlignment="1" applyProtection="1">
      <alignment horizontal="center"/>
    </xf>
    <xf numFmtId="44" fontId="22" fillId="0" borderId="11" xfId="13" applyFont="1" applyBorder="1" applyAlignment="1" applyProtection="1">
      <alignment horizontal="center"/>
    </xf>
    <xf numFmtId="44" fontId="22" fillId="0" borderId="11" xfId="0" applyNumberFormat="1" applyFont="1" applyBorder="1" applyAlignment="1" applyProtection="1">
      <alignment horizontal="center"/>
    </xf>
    <xf numFmtId="44" fontId="22" fillId="0" borderId="11" xfId="3" applyFont="1" applyBorder="1" applyAlignment="1" applyProtection="1">
      <alignment horizontal="center"/>
    </xf>
    <xf numFmtId="44" fontId="23" fillId="0" borderId="11" xfId="3" applyFont="1" applyBorder="1" applyAlignment="1" applyProtection="1">
      <alignment horizontal="center"/>
    </xf>
    <xf numFmtId="0" fontId="25" fillId="4" borderId="10" xfId="16" applyFont="1" applyFill="1" applyBorder="1" applyAlignment="1" applyProtection="1">
      <alignment horizontal="left"/>
      <protection locked="0"/>
    </xf>
    <xf numFmtId="0" fontId="21" fillId="0" borderId="10" xfId="16" applyFont="1" applyFill="1" applyBorder="1" applyAlignment="1" applyProtection="1">
      <alignment horizontal="left"/>
    </xf>
    <xf numFmtId="0" fontId="21" fillId="0" borderId="10" xfId="16" applyFont="1" applyBorder="1" applyAlignment="1" applyProtection="1">
      <alignment horizontal="left"/>
    </xf>
    <xf numFmtId="0" fontId="21" fillId="0" borderId="10" xfId="18" applyFont="1" applyBorder="1" applyAlignment="1" applyProtection="1">
      <alignment horizontal="left"/>
    </xf>
    <xf numFmtId="0" fontId="22" fillId="3" borderId="20" xfId="16" applyFont="1" applyFill="1" applyBorder="1" applyAlignment="1" applyProtection="1">
      <alignment horizontal="left"/>
    </xf>
    <xf numFmtId="0" fontId="21" fillId="0" borderId="12" xfId="16" applyFont="1" applyBorder="1" applyAlignment="1" applyProtection="1">
      <alignment horizontal="left"/>
    </xf>
    <xf numFmtId="0" fontId="22" fillId="3" borderId="10" xfId="16" applyFont="1" applyFill="1" applyBorder="1" applyAlignment="1" applyProtection="1">
      <alignment horizontal="left"/>
    </xf>
    <xf numFmtId="0" fontId="22" fillId="3" borderId="10" xfId="18" applyFont="1" applyFill="1" applyBorder="1" applyAlignment="1" applyProtection="1">
      <alignment horizontal="left"/>
    </xf>
    <xf numFmtId="0" fontId="25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8" fillId="8" borderId="10" xfId="0" applyFont="1" applyFill="1" applyBorder="1" applyProtection="1"/>
    <xf numFmtId="0" fontId="22" fillId="3" borderId="21" xfId="16" applyFont="1" applyFill="1" applyBorder="1" applyAlignment="1" applyProtection="1">
      <alignment horizontal="center"/>
    </xf>
    <xf numFmtId="44" fontId="21" fillId="3" borderId="5" xfId="2" applyFont="1" applyFill="1" applyBorder="1" applyAlignment="1" applyProtection="1">
      <alignment horizontal="center"/>
    </xf>
    <xf numFmtId="44" fontId="21" fillId="3" borderId="11" xfId="2" applyFont="1" applyFill="1" applyBorder="1" applyAlignment="1" applyProtection="1">
      <alignment horizontal="center"/>
    </xf>
    <xf numFmtId="44" fontId="23" fillId="0" borderId="11" xfId="2" applyFont="1" applyFill="1" applyBorder="1" applyAlignment="1" applyProtection="1">
      <alignment horizontal="center" vertical="center"/>
    </xf>
    <xf numFmtId="0" fontId="22" fillId="3" borderId="11" xfId="16" applyFont="1" applyFill="1" applyBorder="1" applyAlignment="1" applyProtection="1">
      <alignment horizontal="center"/>
    </xf>
    <xf numFmtId="0" fontId="24" fillId="0" borderId="10" xfId="16" applyFont="1" applyFill="1" applyBorder="1" applyAlignment="1" applyProtection="1">
      <alignment horizontal="left"/>
    </xf>
    <xf numFmtId="0" fontId="22" fillId="3" borderId="10" xfId="20" applyFont="1" applyFill="1" applyBorder="1" applyAlignment="1" applyProtection="1">
      <alignment horizontal="left"/>
    </xf>
    <xf numFmtId="0" fontId="21" fillId="0" borderId="10" xfId="20" applyFont="1" applyBorder="1" applyAlignment="1" applyProtection="1">
      <alignment horizontal="left"/>
    </xf>
    <xf numFmtId="0" fontId="22" fillId="3" borderId="10" xfId="22" applyFont="1" applyFill="1" applyBorder="1" applyAlignment="1" applyProtection="1">
      <alignment horizontal="left"/>
    </xf>
    <xf numFmtId="0" fontId="21" fillId="0" borderId="10" xfId="22" applyFont="1" applyBorder="1" applyAlignment="1" applyProtection="1">
      <alignment horizontal="left"/>
    </xf>
    <xf numFmtId="0" fontId="24" fillId="0" borderId="10" xfId="22" applyFont="1" applyBorder="1" applyAlignment="1" applyProtection="1">
      <alignment horizontal="left"/>
    </xf>
    <xf numFmtId="0" fontId="22" fillId="3" borderId="10" xfId="24" applyFont="1" applyFill="1" applyBorder="1" applyAlignment="1" applyProtection="1">
      <alignment horizontal="left"/>
    </xf>
    <xf numFmtId="0" fontId="22" fillId="3" borderId="11" xfId="24" applyFont="1" applyFill="1" applyBorder="1" applyAlignment="1" applyProtection="1">
      <alignment horizontal="center"/>
    </xf>
    <xf numFmtId="0" fontId="21" fillId="0" borderId="10" xfId="24" applyFont="1" applyBorder="1" applyAlignment="1" applyProtection="1">
      <alignment horizontal="left"/>
    </xf>
    <xf numFmtId="0" fontId="21" fillId="0" borderId="10" xfId="24" applyFont="1" applyFill="1" applyBorder="1" applyAlignment="1" applyProtection="1">
      <alignment horizontal="left"/>
    </xf>
    <xf numFmtId="0" fontId="22" fillId="3" borderId="10" xfId="26" applyFont="1" applyFill="1" applyBorder="1" applyAlignment="1" applyProtection="1">
      <alignment horizontal="left"/>
    </xf>
    <xf numFmtId="0" fontId="22" fillId="3" borderId="11" xfId="26" applyFont="1" applyFill="1" applyBorder="1" applyAlignment="1" applyProtection="1">
      <alignment horizontal="center"/>
    </xf>
    <xf numFmtId="0" fontId="21" fillId="0" borderId="10" xfId="26" applyFont="1" applyBorder="1" applyAlignment="1" applyProtection="1">
      <alignment horizontal="left"/>
    </xf>
    <xf numFmtId="0" fontId="24" fillId="0" borderId="10" xfId="26" applyFont="1" applyBorder="1" applyAlignment="1" applyProtection="1">
      <alignment horizontal="left"/>
    </xf>
    <xf numFmtId="0" fontId="22" fillId="3" borderId="10" xfId="0" applyFont="1" applyFill="1" applyBorder="1" applyAlignment="1" applyProtection="1">
      <alignment horizontal="left"/>
    </xf>
    <xf numFmtId="0" fontId="22" fillId="3" borderId="11" xfId="0" applyFont="1" applyFill="1" applyBorder="1" applyAlignment="1" applyProtection="1">
      <alignment horizontal="center"/>
    </xf>
    <xf numFmtId="0" fontId="24" fillId="0" borderId="10" xfId="0" applyFont="1" applyBorder="1" applyAlignment="1" applyProtection="1">
      <alignment horizontal="left"/>
    </xf>
    <xf numFmtId="0" fontId="24" fillId="0" borderId="10" xfId="0" applyFont="1" applyBorder="1" applyAlignment="1" applyProtection="1">
      <alignment horizontal="center"/>
    </xf>
    <xf numFmtId="0" fontId="27" fillId="0" borderId="0" xfId="0" applyFont="1" applyProtection="1"/>
    <xf numFmtId="0" fontId="23" fillId="3" borderId="10" xfId="0" applyFont="1" applyFill="1" applyBorder="1" applyAlignment="1" applyProtection="1">
      <alignment horizontal="left"/>
    </xf>
    <xf numFmtId="0" fontId="23" fillId="3" borderId="11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0" xfId="0" applyFont="1" applyProtection="1"/>
    <xf numFmtId="44" fontId="24" fillId="0" borderId="5" xfId="0" applyNumberFormat="1" applyFont="1" applyBorder="1" applyProtection="1"/>
    <xf numFmtId="44" fontId="24" fillId="0" borderId="11" xfId="0" applyNumberFormat="1" applyFont="1" applyBorder="1" applyProtection="1"/>
    <xf numFmtId="0" fontId="24" fillId="0" borderId="0" xfId="0" applyFont="1" applyBorder="1" applyProtection="1"/>
    <xf numFmtId="0" fontId="24" fillId="0" borderId="0" xfId="0" applyFont="1" applyBorder="1" applyAlignment="1" applyProtection="1">
      <alignment horizontal="left"/>
    </xf>
    <xf numFmtId="170" fontId="24" fillId="0" borderId="0" xfId="0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44" fontId="22" fillId="0" borderId="0" xfId="0" applyNumberFormat="1" applyFont="1" applyAlignment="1" applyProtection="1">
      <alignment horizontal="center"/>
    </xf>
    <xf numFmtId="0" fontId="24" fillId="0" borderId="0" xfId="0" applyFont="1" applyBorder="1" applyAlignment="1" applyProtection="1">
      <alignment horizontal="right"/>
    </xf>
    <xf numFmtId="44" fontId="22" fillId="0" borderId="0" xfId="3" applyFont="1" applyAlignment="1" applyProtection="1">
      <alignment horizontal="center"/>
    </xf>
    <xf numFmtId="170" fontId="23" fillId="0" borderId="0" xfId="0" applyNumberFormat="1" applyFont="1" applyBorder="1" applyAlignment="1" applyProtection="1">
      <alignment horizontal="left"/>
    </xf>
    <xf numFmtId="170" fontId="24" fillId="0" borderId="0" xfId="0" applyNumberFormat="1" applyFont="1" applyBorder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44" fontId="23" fillId="0" borderId="22" xfId="0" applyNumberFormat="1" applyFont="1" applyBorder="1" applyProtection="1"/>
    <xf numFmtId="44" fontId="22" fillId="0" borderId="22" xfId="0" applyNumberFormat="1" applyFont="1" applyBorder="1" applyAlignment="1" applyProtection="1">
      <alignment horizontal="center"/>
    </xf>
    <xf numFmtId="0" fontId="9" fillId="4" borderId="23" xfId="0" applyFont="1" applyFill="1" applyBorder="1" applyProtection="1">
      <protection locked="0"/>
    </xf>
    <xf numFmtId="0" fontId="9" fillId="4" borderId="12" xfId="0" applyFont="1" applyFill="1" applyBorder="1" applyProtection="1">
      <protection locked="0"/>
    </xf>
    <xf numFmtId="0" fontId="23" fillId="3" borderId="21" xfId="0" applyFont="1" applyFill="1" applyBorder="1" applyAlignment="1">
      <alignment horizontal="center"/>
    </xf>
    <xf numFmtId="14" fontId="5" fillId="0" borderId="0" xfId="0" applyNumberFormat="1" applyFont="1"/>
    <xf numFmtId="0" fontId="5" fillId="0" borderId="0" xfId="0" applyFont="1" applyProtection="1"/>
    <xf numFmtId="0" fontId="1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29" fillId="0" borderId="10" xfId="16" applyFont="1" applyBorder="1" applyAlignment="1" applyProtection="1">
      <alignment horizontal="left"/>
    </xf>
    <xf numFmtId="0" fontId="29" fillId="0" borderId="10" xfId="16" applyFont="1" applyBorder="1" applyAlignment="1" applyProtection="1">
      <alignment horizontal="center"/>
    </xf>
    <xf numFmtId="0" fontId="29" fillId="0" borderId="10" xfId="18" applyFont="1" applyBorder="1" applyAlignment="1" applyProtection="1">
      <alignment horizontal="left"/>
    </xf>
    <xf numFmtId="0" fontId="29" fillId="0" borderId="10" xfId="18" applyFont="1" applyBorder="1" applyAlignment="1" applyProtection="1">
      <alignment horizontal="center"/>
    </xf>
    <xf numFmtId="0" fontId="29" fillId="0" borderId="10" xfId="20" applyFont="1" applyBorder="1" applyAlignment="1" applyProtection="1">
      <alignment horizontal="left"/>
    </xf>
    <xf numFmtId="0" fontId="29" fillId="0" borderId="10" xfId="20" applyFont="1" applyBorder="1" applyAlignment="1" applyProtection="1">
      <alignment horizontal="center"/>
    </xf>
    <xf numFmtId="0" fontId="29" fillId="0" borderId="10" xfId="22" applyFont="1" applyBorder="1" applyAlignment="1" applyProtection="1">
      <alignment horizontal="left"/>
    </xf>
    <xf numFmtId="0" fontId="29" fillId="0" borderId="10" xfId="22" applyFont="1" applyBorder="1" applyAlignment="1" applyProtection="1">
      <alignment horizontal="center"/>
    </xf>
    <xf numFmtId="0" fontId="29" fillId="0" borderId="10" xfId="24" applyFont="1" applyBorder="1" applyAlignment="1" applyProtection="1">
      <alignment horizontal="left"/>
    </xf>
    <xf numFmtId="0" fontId="29" fillId="0" borderId="10" xfId="24" applyFont="1" applyBorder="1" applyAlignment="1" applyProtection="1">
      <alignment horizontal="center"/>
    </xf>
    <xf numFmtId="0" fontId="29" fillId="0" borderId="10" xfId="26" applyFont="1" applyBorder="1" applyAlignment="1" applyProtection="1">
      <alignment horizontal="left"/>
    </xf>
    <xf numFmtId="0" fontId="29" fillId="0" borderId="10" xfId="26" applyFont="1" applyBorder="1" applyAlignment="1" applyProtection="1">
      <alignment horizontal="center"/>
    </xf>
    <xf numFmtId="0" fontId="29" fillId="0" borderId="10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20" fillId="0" borderId="0" xfId="0" applyFont="1" applyProtection="1"/>
    <xf numFmtId="0" fontId="10" fillId="0" borderId="0" xfId="0" applyFont="1" applyFill="1" applyBorder="1" applyAlignment="1" applyProtection="1">
      <alignment horizontal="center"/>
      <protection locked="0"/>
    </xf>
    <xf numFmtId="9" fontId="9" fillId="0" borderId="0" xfId="28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14" fontId="9" fillId="0" borderId="0" xfId="0" applyNumberFormat="1" applyFont="1" applyFill="1" applyBorder="1" applyProtection="1"/>
    <xf numFmtId="0" fontId="22" fillId="0" borderId="0" xfId="16" applyFont="1" applyAlignment="1" applyProtection="1">
      <alignment horizontal="center"/>
    </xf>
    <xf numFmtId="0" fontId="11" fillId="6" borderId="0" xfId="15" applyFill="1" applyBorder="1" applyAlignment="1" applyProtection="1"/>
    <xf numFmtId="0" fontId="12" fillId="0" borderId="8" xfId="0" applyFont="1" applyBorder="1" applyAlignment="1">
      <alignment horizontal="center" wrapText="1"/>
    </xf>
    <xf numFmtId="0" fontId="32" fillId="0" borderId="0" xfId="0" applyFont="1"/>
    <xf numFmtId="164" fontId="14" fillId="4" borderId="10" xfId="1" applyNumberFormat="1" applyFont="1" applyFill="1" applyBorder="1" applyProtection="1">
      <protection locked="0"/>
    </xf>
    <xf numFmtId="43" fontId="14" fillId="4" borderId="10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justify" vertical="center"/>
    </xf>
    <xf numFmtId="0" fontId="0" fillId="0" borderId="11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Fill="1"/>
    <xf numFmtId="0" fontId="7" fillId="0" borderId="0" xfId="0" applyFont="1" applyFill="1"/>
    <xf numFmtId="164" fontId="9" fillId="0" borderId="10" xfId="1" applyNumberFormat="1" applyFont="1" applyFill="1" applyBorder="1" applyProtection="1"/>
    <xf numFmtId="1" fontId="1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4" fillId="2" borderId="0" xfId="0" applyFont="1" applyFill="1" applyProtection="1"/>
    <xf numFmtId="0" fontId="2" fillId="0" borderId="0" xfId="0" applyFont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7" fillId="2" borderId="0" xfId="0" applyFont="1" applyFill="1" applyProtection="1"/>
    <xf numFmtId="0" fontId="2" fillId="0" borderId="0" xfId="0" applyFont="1" applyProtection="1"/>
    <xf numFmtId="171" fontId="10" fillId="4" borderId="10" xfId="0" applyNumberFormat="1" applyFont="1" applyFill="1" applyBorder="1" applyAlignment="1" applyProtection="1">
      <alignment horizontal="center"/>
      <protection locked="0"/>
    </xf>
    <xf numFmtId="0" fontId="11" fillId="0" borderId="0" xfId="15" applyAlignment="1" applyProtection="1"/>
    <xf numFmtId="1" fontId="10" fillId="4" borderId="10" xfId="0" applyNumberFormat="1" applyFont="1" applyFill="1" applyBorder="1" applyAlignment="1" applyProtection="1">
      <alignment horizontal="center"/>
      <protection locked="0"/>
    </xf>
    <xf numFmtId="0" fontId="0" fillId="0" borderId="0" xfId="0" quotePrefix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9" fontId="5" fillId="0" borderId="6" xfId="28" applyFont="1" applyBorder="1" applyAlignment="1" applyProtection="1">
      <alignment horizontal="center"/>
    </xf>
    <xf numFmtId="171" fontId="10" fillId="0" borderId="0" xfId="0" applyNumberFormat="1" applyFont="1" applyFill="1" applyBorder="1" applyAlignment="1" applyProtection="1">
      <alignment horizontal="center"/>
    </xf>
    <xf numFmtId="44" fontId="10" fillId="0" borderId="0" xfId="2" applyFont="1" applyFill="1" applyBorder="1" applyAlignment="1" applyProtection="1">
      <alignment horizontal="center"/>
    </xf>
    <xf numFmtId="0" fontId="0" fillId="0" borderId="0" xfId="0" applyFill="1" applyProtection="1"/>
    <xf numFmtId="0" fontId="33" fillId="0" borderId="0" xfId="0" applyFont="1" applyFill="1" applyAlignment="1" applyProtection="1"/>
    <xf numFmtId="0" fontId="0" fillId="0" borderId="9" xfId="0" applyBorder="1" applyProtection="1"/>
    <xf numFmtId="0" fontId="5" fillId="0" borderId="9" xfId="0" applyFont="1" applyBorder="1" applyAlignment="1" applyProtection="1">
      <alignment horizontal="center"/>
    </xf>
    <xf numFmtId="44" fontId="10" fillId="0" borderId="9" xfId="2" applyFont="1" applyFill="1" applyBorder="1" applyAlignment="1" applyProtection="1">
      <alignment horizontal="center"/>
    </xf>
    <xf numFmtId="0" fontId="2" fillId="0" borderId="0" xfId="0" quotePrefix="1" applyFont="1" applyProtection="1"/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wrapText="1"/>
    </xf>
    <xf numFmtId="0" fontId="30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9" xfId="0" applyFont="1" applyBorder="1" applyProtection="1"/>
    <xf numFmtId="0" fontId="10" fillId="0" borderId="9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9" fontId="0" fillId="0" borderId="0" xfId="28" applyFont="1" applyProtection="1"/>
    <xf numFmtId="164" fontId="2" fillId="0" borderId="10" xfId="1" applyNumberFormat="1" applyFont="1" applyFill="1" applyBorder="1" applyProtection="1"/>
    <xf numFmtId="38" fontId="10" fillId="4" borderId="10" xfId="2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</xf>
    <xf numFmtId="0" fontId="0" fillId="3" borderId="11" xfId="0" applyFill="1" applyBorder="1" applyAlignment="1" applyProtection="1">
      <alignment wrapText="1"/>
    </xf>
    <xf numFmtId="0" fontId="0" fillId="3" borderId="14" xfId="0" applyFill="1" applyBorder="1" applyAlignment="1" applyProtection="1">
      <alignment wrapText="1"/>
    </xf>
    <xf numFmtId="0" fontId="0" fillId="3" borderId="10" xfId="0" applyFill="1" applyBorder="1" applyAlignment="1" applyProtection="1">
      <alignment horizontal="center" wrapText="1"/>
    </xf>
    <xf numFmtId="0" fontId="12" fillId="3" borderId="10" xfId="0" applyFont="1" applyFill="1" applyBorder="1" applyAlignment="1" applyProtection="1">
      <alignment horizontal="center" wrapText="1"/>
    </xf>
    <xf numFmtId="0" fontId="0" fillId="3" borderId="11" xfId="0" applyFill="1" applyBorder="1" applyAlignment="1" applyProtection="1">
      <alignment horizontal="center" wrapText="1"/>
    </xf>
    <xf numFmtId="0" fontId="0" fillId="0" borderId="10" xfId="0" applyBorder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3" fontId="0" fillId="0" borderId="0" xfId="0" applyNumberFormat="1" applyBorder="1" applyProtection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9" fillId="4" borderId="6" xfId="0" applyFont="1" applyFill="1" applyBorder="1" applyAlignment="1" applyProtection="1">
      <alignment horizontal="center"/>
      <protection locked="0"/>
    </xf>
    <xf numFmtId="43" fontId="2" fillId="0" borderId="10" xfId="1" applyFont="1" applyFill="1" applyBorder="1" applyProtection="1"/>
    <xf numFmtId="0" fontId="6" fillId="0" borderId="8" xfId="0" applyFont="1" applyBorder="1" applyProtection="1"/>
    <xf numFmtId="0" fontId="0" fillId="0" borderId="1" xfId="0" applyBorder="1" applyProtection="1"/>
    <xf numFmtId="0" fontId="0" fillId="0" borderId="2" xfId="0" applyBorder="1" applyProtection="1"/>
    <xf numFmtId="0" fontId="6" fillId="0" borderId="0" xfId="0" applyFont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12" fillId="0" borderId="0" xfId="0" applyFont="1" applyProtection="1"/>
    <xf numFmtId="0" fontId="0" fillId="3" borderId="10" xfId="0" applyFill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0" fillId="3" borderId="10" xfId="0" applyFill="1" applyBorder="1" applyProtection="1"/>
    <xf numFmtId="0" fontId="0" fillId="0" borderId="16" xfId="0" applyBorder="1" applyProtection="1"/>
    <xf numFmtId="10" fontId="0" fillId="0" borderId="0" xfId="0" applyNumberFormat="1"/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11" xfId="0" applyFont="1" applyFill="1" applyBorder="1" applyAlignment="1">
      <alignment horizontal="left"/>
    </xf>
    <xf numFmtId="0" fontId="2" fillId="0" borderId="11" xfId="0" applyFont="1" applyBorder="1"/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/>
    <xf numFmtId="43" fontId="9" fillId="9" borderId="10" xfId="1" applyFont="1" applyFill="1" applyBorder="1" applyProtection="1">
      <protection locked="0"/>
    </xf>
    <xf numFmtId="0" fontId="23" fillId="0" borderId="10" xfId="16" applyFont="1" applyFill="1" applyBorder="1" applyAlignment="1" applyProtection="1">
      <alignment horizontal="left"/>
      <protection hidden="1"/>
    </xf>
    <xf numFmtId="0" fontId="23" fillId="0" borderId="10" xfId="16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1" fillId="0" borderId="10" xfId="20" applyFont="1" applyBorder="1" applyAlignment="1" applyProtection="1">
      <alignment horizontal="left"/>
    </xf>
    <xf numFmtId="0" fontId="1" fillId="0" borderId="10" xfId="18" applyFont="1" applyBorder="1" applyAlignment="1" applyProtection="1">
      <alignment horizontal="left"/>
    </xf>
    <xf numFmtId="0" fontId="1" fillId="0" borderId="10" xfId="24" applyFont="1" applyBorder="1" applyAlignment="1" applyProtection="1">
      <alignment horizontal="left"/>
    </xf>
    <xf numFmtId="0" fontId="1" fillId="0" borderId="10" xfId="26" applyFont="1" applyBorder="1" applyAlignment="1" applyProtection="1">
      <alignment horizontal="left"/>
    </xf>
    <xf numFmtId="0" fontId="5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41" fontId="9" fillId="4" borderId="10" xfId="0" applyNumberFormat="1" applyFont="1" applyFill="1" applyBorder="1" applyProtection="1">
      <protection locked="0"/>
    </xf>
    <xf numFmtId="41" fontId="14" fillId="4" borderId="10" xfId="0" applyNumberFormat="1" applyFont="1" applyFill="1" applyBorder="1" applyProtection="1">
      <protection locked="0"/>
    </xf>
    <xf numFmtId="41" fontId="12" fillId="3" borderId="10" xfId="15" applyNumberFormat="1" applyFont="1" applyFill="1" applyBorder="1" applyAlignment="1" applyProtection="1"/>
    <xf numFmtId="41" fontId="0" fillId="0" borderId="10" xfId="0" applyNumberFormat="1" applyBorder="1" applyProtection="1">
      <protection hidden="1"/>
    </xf>
    <xf numFmtId="41" fontId="0" fillId="0" borderId="10" xfId="0" applyNumberFormat="1" applyBorder="1"/>
    <xf numFmtId="41" fontId="9" fillId="9" borderId="10" xfId="0" applyNumberFormat="1" applyFont="1" applyFill="1" applyBorder="1" applyProtection="1">
      <protection locked="0"/>
    </xf>
    <xf numFmtId="41" fontId="14" fillId="9" borderId="10" xfId="0" applyNumberFormat="1" applyFont="1" applyFill="1" applyBorder="1" applyProtection="1">
      <protection locked="0"/>
    </xf>
    <xf numFmtId="41" fontId="12" fillId="10" borderId="10" xfId="15" applyNumberFormat="1" applyFont="1" applyFill="1" applyBorder="1" applyAlignment="1" applyProtection="1"/>
    <xf numFmtId="41" fontId="9" fillId="4" borderId="10" xfId="1" applyNumberFormat="1" applyFont="1" applyFill="1" applyBorder="1" applyProtection="1">
      <protection locked="0"/>
    </xf>
    <xf numFmtId="41" fontId="0" fillId="3" borderId="10" xfId="0" applyNumberFormat="1" applyFill="1" applyBorder="1"/>
    <xf numFmtId="41" fontId="9" fillId="9" borderId="10" xfId="1" applyNumberFormat="1" applyFont="1" applyFill="1" applyBorder="1" applyProtection="1">
      <protection locked="0"/>
    </xf>
    <xf numFmtId="44" fontId="24" fillId="12" borderId="11" xfId="2" applyFont="1" applyFill="1" applyBorder="1" applyProtection="1"/>
    <xf numFmtId="44" fontId="24" fillId="12" borderId="11" xfId="2" applyFont="1" applyFill="1" applyBorder="1" applyAlignment="1" applyProtection="1">
      <alignment horizontal="center"/>
    </xf>
    <xf numFmtId="41" fontId="2" fillId="0" borderId="10" xfId="0" applyNumberFormat="1" applyFont="1" applyFill="1" applyBorder="1" applyProtection="1"/>
    <xf numFmtId="43" fontId="5" fillId="3" borderId="10" xfId="0" applyNumberFormat="1" applyFont="1" applyFill="1" applyBorder="1" applyProtection="1"/>
    <xf numFmtId="0" fontId="2" fillId="0" borderId="11" xfId="0" applyFont="1" applyFill="1" applyBorder="1" applyProtection="1"/>
    <xf numFmtId="0" fontId="2" fillId="0" borderId="11" xfId="0" applyFont="1" applyFill="1" applyBorder="1" applyAlignment="1" applyProtection="1">
      <alignment horizontal="left"/>
    </xf>
    <xf numFmtId="0" fontId="0" fillId="9" borderId="11" xfId="0" applyFill="1" applyBorder="1" applyProtection="1">
      <protection locked="0"/>
    </xf>
    <xf numFmtId="41" fontId="9" fillId="13" borderId="10" xfId="1" applyNumberFormat="1" applyFont="1" applyFill="1" applyBorder="1" applyProtection="1"/>
    <xf numFmtId="43" fontId="9" fillId="11" borderId="10" xfId="1" applyFont="1" applyFill="1" applyBorder="1" applyProtection="1"/>
    <xf numFmtId="43" fontId="2" fillId="11" borderId="10" xfId="1" applyFont="1" applyFill="1" applyBorder="1" applyProtection="1"/>
    <xf numFmtId="41" fontId="0" fillId="3" borderId="10" xfId="0" applyNumberFormat="1" applyFill="1" applyBorder="1" applyProtection="1"/>
    <xf numFmtId="41" fontId="9" fillId="0" borderId="10" xfId="1" applyNumberFormat="1" applyFont="1" applyFill="1" applyBorder="1" applyProtection="1"/>
    <xf numFmtId="43" fontId="9" fillId="10" borderId="10" xfId="1" applyFont="1" applyFill="1" applyBorder="1" applyProtection="1"/>
    <xf numFmtId="43" fontId="0" fillId="10" borderId="10" xfId="0" applyNumberFormat="1" applyFill="1" applyBorder="1" applyProtection="1"/>
    <xf numFmtId="0" fontId="0" fillId="9" borderId="11" xfId="0" applyFill="1" applyBorder="1"/>
    <xf numFmtId="0" fontId="9" fillId="9" borderId="11" xfId="0" applyFont="1" applyFill="1" applyBorder="1" applyProtection="1">
      <protection locked="0"/>
    </xf>
    <xf numFmtId="0" fontId="30" fillId="0" borderId="0" xfId="0" applyFont="1" applyAlignment="1" applyProtection="1">
      <alignment horizontal="center" vertical="center" wrapText="1"/>
    </xf>
    <xf numFmtId="0" fontId="5" fillId="0" borderId="11" xfId="0" applyFont="1" applyBorder="1" applyProtection="1"/>
    <xf numFmtId="0" fontId="5" fillId="10" borderId="11" xfId="0" applyFont="1" applyFill="1" applyBorder="1" applyProtection="1"/>
    <xf numFmtId="0" fontId="0" fillId="0" borderId="11" xfId="0" applyBorder="1" applyProtection="1"/>
    <xf numFmtId="0" fontId="2" fillId="0" borderId="11" xfId="0" applyFont="1" applyBorder="1" applyProtection="1"/>
    <xf numFmtId="10" fontId="0" fillId="3" borderId="10" xfId="28" applyNumberFormat="1" applyFont="1" applyFill="1" applyBorder="1" applyAlignment="1">
      <alignment horizontal="right"/>
    </xf>
    <xf numFmtId="4" fontId="0" fillId="3" borderId="10" xfId="0" applyNumberFormat="1" applyFill="1" applyBorder="1" applyAlignment="1">
      <alignment horizontal="right"/>
    </xf>
    <xf numFmtId="4" fontId="0" fillId="10" borderId="10" xfId="0" applyNumberFormat="1" applyFill="1" applyBorder="1" applyAlignment="1">
      <alignment horizontal="right"/>
    </xf>
    <xf numFmtId="0" fontId="0" fillId="3" borderId="10" xfId="1" applyNumberFormat="1" applyFont="1" applyFill="1" applyBorder="1" applyAlignment="1">
      <alignment horizontal="right"/>
    </xf>
    <xf numFmtId="43" fontId="0" fillId="3" borderId="10" xfId="1" applyFont="1" applyFill="1" applyBorder="1" applyAlignment="1">
      <alignment horizontal="right"/>
    </xf>
    <xf numFmtId="0" fontId="0" fillId="0" borderId="0" xfId="1" applyNumberFormat="1" applyFont="1" applyFill="1" applyBorder="1" applyAlignment="1">
      <alignment horizontal="right"/>
    </xf>
    <xf numFmtId="43" fontId="0" fillId="0" borderId="0" xfId="1" applyFont="1" applyFill="1" applyBorder="1" applyAlignment="1">
      <alignment horizontal="right"/>
    </xf>
    <xf numFmtId="0" fontId="2" fillId="9" borderId="11" xfId="0" applyFont="1" applyFill="1" applyBorder="1" applyProtection="1">
      <protection locked="0"/>
    </xf>
    <xf numFmtId="3" fontId="0" fillId="0" borderId="10" xfId="0" applyNumberFormat="1" applyFill="1" applyBorder="1"/>
    <xf numFmtId="172" fontId="14" fillId="4" borderId="10" xfId="0" applyNumberFormat="1" applyFont="1" applyFill="1" applyBorder="1" applyProtection="1">
      <protection locked="0"/>
    </xf>
    <xf numFmtId="172" fontId="0" fillId="0" borderId="10" xfId="0" applyNumberFormat="1" applyFill="1" applyBorder="1"/>
    <xf numFmtId="172" fontId="0" fillId="0" borderId="10" xfId="0" applyNumberFormat="1" applyFill="1" applyBorder="1" applyProtection="1"/>
    <xf numFmtId="172" fontId="0" fillId="0" borderId="12" xfId="0" applyNumberFormat="1" applyBorder="1" applyProtection="1"/>
    <xf numFmtId="172" fontId="0" fillId="0" borderId="10" xfId="0" applyNumberFormat="1" applyBorder="1" applyProtection="1"/>
    <xf numFmtId="38" fontId="0" fillId="0" borderId="10" xfId="0" applyNumberFormat="1" applyBorder="1" applyProtection="1"/>
    <xf numFmtId="37" fontId="14" fillId="4" borderId="10" xfId="1" applyNumberFormat="1" applyFont="1" applyFill="1" applyBorder="1" applyProtection="1">
      <protection locked="0"/>
    </xf>
    <xf numFmtId="38" fontId="0" fillId="0" borderId="10" xfId="0" applyNumberFormat="1" applyBorder="1" applyAlignment="1">
      <alignment horizontal="right"/>
    </xf>
    <xf numFmtId="38" fontId="0" fillId="3" borderId="10" xfId="0" applyNumberFormat="1" applyFill="1" applyBorder="1" applyAlignment="1">
      <alignment horizontal="right"/>
    </xf>
    <xf numFmtId="38" fontId="2" fillId="0" borderId="10" xfId="1" applyNumberFormat="1" applyFont="1" applyFill="1" applyBorder="1" applyAlignment="1" applyProtection="1">
      <alignment horizontal="right"/>
      <protection locked="0"/>
    </xf>
    <xf numFmtId="38" fontId="0" fillId="0" borderId="10" xfId="1" applyNumberFormat="1" applyFont="1" applyFill="1" applyBorder="1" applyAlignment="1">
      <alignment horizontal="right"/>
    </xf>
    <xf numFmtId="38" fontId="0" fillId="3" borderId="10" xfId="1" applyNumberFormat="1" applyFont="1" applyFill="1" applyBorder="1" applyAlignment="1">
      <alignment horizontal="right"/>
    </xf>
    <xf numFmtId="38" fontId="9" fillId="4" borderId="10" xfId="1" applyNumberFormat="1" applyFont="1" applyFill="1" applyBorder="1" applyAlignment="1" applyProtection="1">
      <alignment horizontal="right"/>
      <protection locked="0"/>
    </xf>
    <xf numFmtId="39" fontId="14" fillId="4" borderId="10" xfId="1" applyNumberFormat="1" applyFont="1" applyFill="1" applyBorder="1" applyProtection="1">
      <protection locked="0"/>
    </xf>
    <xf numFmtId="39" fontId="0" fillId="0" borderId="10" xfId="1" applyNumberFormat="1" applyFont="1" applyBorder="1"/>
    <xf numFmtId="40" fontId="14" fillId="4" borderId="10" xfId="1" applyNumberFormat="1" applyFont="1" applyFill="1" applyBorder="1" applyProtection="1">
      <protection locked="0"/>
    </xf>
    <xf numFmtId="40" fontId="0" fillId="0" borderId="10" xfId="1" applyNumberFormat="1" applyFont="1" applyBorder="1"/>
    <xf numFmtId="39" fontId="0" fillId="0" borderId="10" xfId="0" applyNumberFormat="1" applyBorder="1"/>
    <xf numFmtId="40" fontId="12" fillId="0" borderId="10" xfId="1" applyNumberFormat="1" applyFont="1" applyFill="1" applyBorder="1"/>
    <xf numFmtId="38" fontId="0" fillId="0" borderId="10" xfId="0" applyNumberFormat="1" applyFill="1" applyBorder="1"/>
    <xf numFmtId="0" fontId="8" fillId="5" borderId="22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9" fillId="4" borderId="11" xfId="0" applyFont="1" applyFill="1" applyBorder="1" applyAlignment="1" applyProtection="1">
      <alignment horizontal="left"/>
      <protection locked="0"/>
    </xf>
    <xf numFmtId="0" fontId="9" fillId="4" borderId="13" xfId="0" applyFont="1" applyFill="1" applyBorder="1" applyAlignment="1" applyProtection="1">
      <alignment horizontal="left"/>
      <protection locked="0"/>
    </xf>
    <xf numFmtId="0" fontId="9" fillId="4" borderId="14" xfId="0" applyFont="1" applyFill="1" applyBorder="1" applyAlignment="1" applyProtection="1">
      <alignment horizontal="left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left" vertical="top"/>
      <protection locked="0"/>
    </xf>
    <xf numFmtId="0" fontId="9" fillId="4" borderId="1" xfId="0" applyFont="1" applyFill="1" applyBorder="1" applyAlignment="1" applyProtection="1">
      <alignment horizontal="left" vertical="top"/>
      <protection locked="0"/>
    </xf>
    <xf numFmtId="0" fontId="9" fillId="4" borderId="2" xfId="0" applyFont="1" applyFill="1" applyBorder="1" applyAlignment="1" applyProtection="1">
      <alignment horizontal="left" vertical="top"/>
      <protection locked="0"/>
    </xf>
    <xf numFmtId="0" fontId="9" fillId="4" borderId="3" xfId="0" applyFont="1" applyFill="1" applyBorder="1" applyAlignment="1" applyProtection="1">
      <alignment horizontal="left" vertical="top"/>
      <protection locked="0"/>
    </xf>
    <xf numFmtId="0" fontId="9" fillId="4" borderId="0" xfId="0" applyFont="1" applyFill="1" applyBorder="1" applyAlignment="1" applyProtection="1">
      <alignment horizontal="left" vertical="top"/>
      <protection locked="0"/>
    </xf>
    <xf numFmtId="0" fontId="9" fillId="4" borderId="4" xfId="0" applyFont="1" applyFill="1" applyBorder="1" applyAlignment="1" applyProtection="1">
      <alignment horizontal="left" vertical="top"/>
      <protection locked="0"/>
    </xf>
    <xf numFmtId="0" fontId="9" fillId="4" borderId="5" xfId="0" applyFont="1" applyFill="1" applyBorder="1" applyAlignment="1" applyProtection="1">
      <alignment horizontal="left" vertical="top"/>
      <protection locked="0"/>
    </xf>
    <xf numFmtId="0" fontId="9" fillId="4" borderId="6" xfId="0" applyFont="1" applyFill="1" applyBorder="1" applyAlignment="1" applyProtection="1">
      <alignment horizontal="left" vertical="top"/>
      <protection locked="0"/>
    </xf>
    <xf numFmtId="0" fontId="9" fillId="4" borderId="7" xfId="0" applyFont="1" applyFill="1" applyBorder="1" applyAlignment="1" applyProtection="1">
      <alignment horizontal="left" vertical="top"/>
      <protection locked="0"/>
    </xf>
    <xf numFmtId="14" fontId="9" fillId="4" borderId="11" xfId="0" applyNumberFormat="1" applyFont="1" applyFill="1" applyBorder="1" applyAlignment="1" applyProtection="1">
      <alignment horizontal="center"/>
      <protection locked="0"/>
    </xf>
    <xf numFmtId="14" fontId="9" fillId="4" borderId="13" xfId="0" applyNumberFormat="1" applyFont="1" applyFill="1" applyBorder="1" applyAlignment="1" applyProtection="1">
      <alignment horizontal="center"/>
      <protection locked="0"/>
    </xf>
    <xf numFmtId="14" fontId="9" fillId="4" borderId="14" xfId="0" applyNumberFormat="1" applyFont="1" applyFill="1" applyBorder="1" applyAlignment="1" applyProtection="1">
      <alignment horizontal="center"/>
      <protection locked="0"/>
    </xf>
    <xf numFmtId="166" fontId="9" fillId="4" borderId="11" xfId="0" applyNumberFormat="1" applyFont="1" applyFill="1" applyBorder="1" applyAlignment="1" applyProtection="1">
      <alignment horizontal="left"/>
      <protection locked="0"/>
    </xf>
    <xf numFmtId="166" fontId="9" fillId="4" borderId="13" xfId="0" applyNumberFormat="1" applyFont="1" applyFill="1" applyBorder="1" applyAlignment="1" applyProtection="1">
      <alignment horizontal="left"/>
      <protection locked="0"/>
    </xf>
    <xf numFmtId="166" fontId="9" fillId="4" borderId="14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43" fontId="9" fillId="4" borderId="11" xfId="1" applyFont="1" applyFill="1" applyBorder="1" applyAlignment="1" applyProtection="1">
      <alignment horizontal="center"/>
      <protection locked="0"/>
    </xf>
    <xf numFmtId="43" fontId="9" fillId="4" borderId="14" xfId="1" applyFont="1" applyFill="1" applyBorder="1" applyAlignment="1" applyProtection="1">
      <alignment horizontal="center"/>
      <protection locked="0"/>
    </xf>
    <xf numFmtId="43" fontId="9" fillId="0" borderId="0" xfId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1" fillId="4" borderId="11" xfId="15" applyFont="1" applyFill="1" applyBorder="1" applyAlignment="1" applyProtection="1">
      <alignment horizontal="left"/>
      <protection locked="0"/>
    </xf>
    <xf numFmtId="0" fontId="11" fillId="4" borderId="13" xfId="15" applyFont="1" applyFill="1" applyBorder="1" applyAlignment="1" applyProtection="1">
      <alignment horizontal="left"/>
      <protection locked="0"/>
    </xf>
    <xf numFmtId="0" fontId="11" fillId="4" borderId="14" xfId="15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0" fillId="3" borderId="11" xfId="0" applyFont="1" applyFill="1" applyBorder="1" applyAlignment="1" applyProtection="1">
      <alignment horizontal="left"/>
    </xf>
    <xf numFmtId="0" fontId="2" fillId="3" borderId="13" xfId="0" applyFont="1" applyFill="1" applyBorder="1" applyAlignment="1" applyProtection="1">
      <alignment horizontal="left"/>
    </xf>
    <xf numFmtId="0" fontId="2" fillId="3" borderId="14" xfId="0" applyFont="1" applyFill="1" applyBorder="1" applyAlignment="1" applyProtection="1">
      <alignment horizontal="left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3" fontId="9" fillId="4" borderId="11" xfId="1" applyFont="1" applyFill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14" xfId="0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Alignment="1" applyProtection="1"/>
    <xf numFmtId="0" fontId="0" fillId="0" borderId="4" xfId="0" applyBorder="1" applyAlignment="1" applyProtection="1"/>
    <xf numFmtId="0" fontId="9" fillId="4" borderId="8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left"/>
      <protection locked="0"/>
    </xf>
    <xf numFmtId="0" fontId="9" fillId="4" borderId="2" xfId="0" applyFont="1" applyFill="1" applyBorder="1" applyAlignment="1" applyProtection="1">
      <alignment horizontal="left"/>
      <protection locked="0"/>
    </xf>
    <xf numFmtId="0" fontId="9" fillId="4" borderId="5" xfId="0" applyFont="1" applyFill="1" applyBorder="1" applyAlignment="1" applyProtection="1">
      <alignment horizontal="left"/>
      <protection locked="0"/>
    </xf>
    <xf numFmtId="0" fontId="9" fillId="4" borderId="6" xfId="0" applyFont="1" applyFill="1" applyBorder="1" applyAlignment="1" applyProtection="1">
      <alignment horizontal="left"/>
      <protection locked="0"/>
    </xf>
    <xf numFmtId="0" fontId="9" fillId="4" borderId="7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6" fontId="9" fillId="4" borderId="11" xfId="0" applyNumberFormat="1" applyFont="1" applyFill="1" applyBorder="1" applyAlignment="1" applyProtection="1">
      <alignment horizontal="center"/>
      <protection locked="0"/>
    </xf>
    <xf numFmtId="166" fontId="9" fillId="4" borderId="13" xfId="0" applyNumberFormat="1" applyFont="1" applyFill="1" applyBorder="1" applyAlignment="1" applyProtection="1">
      <alignment horizontal="center"/>
      <protection locked="0"/>
    </xf>
    <xf numFmtId="166" fontId="9" fillId="4" borderId="14" xfId="0" applyNumberFormat="1" applyFont="1" applyFill="1" applyBorder="1" applyAlignment="1" applyProtection="1">
      <alignment horizontal="center"/>
      <protection locked="0"/>
    </xf>
    <xf numFmtId="169" fontId="9" fillId="4" borderId="11" xfId="28" applyNumberFormat="1" applyFont="1" applyFill="1" applyBorder="1" applyAlignment="1" applyProtection="1">
      <alignment horizontal="right"/>
      <protection locked="0"/>
    </xf>
    <xf numFmtId="169" fontId="9" fillId="4" borderId="14" xfId="28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Alignment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10" fillId="4" borderId="8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0" fillId="4" borderId="3" xfId="0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Border="1" applyAlignment="1" applyProtection="1">
      <alignment horizontal="left" vertical="top" wrapText="1"/>
      <protection locked="0"/>
    </xf>
    <xf numFmtId="0" fontId="10" fillId="4" borderId="4" xfId="0" applyFont="1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top" wrapText="1"/>
      <protection locked="0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9" fontId="9" fillId="4" borderId="11" xfId="28" applyNumberFormat="1" applyFont="1" applyFill="1" applyBorder="1" applyAlignment="1" applyProtection="1">
      <alignment horizontal="center"/>
      <protection locked="0"/>
    </xf>
    <xf numFmtId="9" fontId="9" fillId="4" borderId="14" xfId="28" applyNumberFormat="1" applyFon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center" wrapText="1"/>
    </xf>
    <xf numFmtId="0" fontId="5" fillId="5" borderId="11" xfId="0" applyFont="1" applyFill="1" applyBorder="1" applyAlignment="1" applyProtection="1">
      <alignment horizontal="center"/>
    </xf>
    <xf numFmtId="0" fontId="5" fillId="5" borderId="13" xfId="0" applyFont="1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 applyProtection="1">
      <alignment horizontal="left"/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34" fillId="9" borderId="11" xfId="0" applyFont="1" applyFill="1" applyBorder="1" applyAlignment="1" applyProtection="1">
      <alignment horizontal="center"/>
      <protection locked="0"/>
    </xf>
    <xf numFmtId="0" fontId="34" fillId="9" borderId="14" xfId="0" applyFont="1" applyFill="1" applyBorder="1" applyAlignment="1" applyProtection="1">
      <alignment horizontal="center"/>
      <protection locked="0"/>
    </xf>
    <xf numFmtId="0" fontId="34" fillId="9" borderId="11" xfId="0" applyFont="1" applyFill="1" applyBorder="1" applyAlignment="1" applyProtection="1">
      <alignment horizontal="left"/>
      <protection locked="0"/>
    </xf>
    <xf numFmtId="0" fontId="34" fillId="9" borderId="13" xfId="0" applyFont="1" applyFill="1" applyBorder="1" applyAlignment="1" applyProtection="1">
      <alignment horizontal="left"/>
      <protection locked="0"/>
    </xf>
    <xf numFmtId="0" fontId="34" fillId="9" borderId="14" xfId="0" applyFont="1" applyFill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9" fillId="4" borderId="11" xfId="1" applyNumberFormat="1" applyFont="1" applyFill="1" applyBorder="1" applyAlignment="1" applyProtection="1">
      <alignment horizontal="center"/>
      <protection locked="0"/>
    </xf>
    <xf numFmtId="164" fontId="9" fillId="4" borderId="14" xfId="1" applyNumberFormat="1" applyFont="1" applyFill="1" applyBorder="1" applyAlignment="1" applyProtection="1">
      <alignment horizontal="center"/>
      <protection locked="0"/>
    </xf>
    <xf numFmtId="40" fontId="0" fillId="0" borderId="10" xfId="0" applyNumberFormat="1" applyBorder="1" applyAlignment="1">
      <alignment horizontal="right"/>
    </xf>
    <xf numFmtId="40" fontId="14" fillId="4" borderId="11" xfId="1" applyNumberFormat="1" applyFont="1" applyFill="1" applyBorder="1" applyAlignment="1" applyProtection="1">
      <alignment horizontal="center"/>
      <protection locked="0"/>
    </xf>
    <xf numFmtId="40" fontId="0" fillId="0" borderId="13" xfId="0" applyNumberFormat="1" applyBorder="1" applyAlignment="1" applyProtection="1">
      <alignment horizontal="center"/>
      <protection locked="0"/>
    </xf>
    <xf numFmtId="40" fontId="0" fillId="0" borderId="14" xfId="0" applyNumberFormat="1" applyBorder="1" applyAlignment="1" applyProtection="1">
      <alignment horizontal="center"/>
      <protection locked="0"/>
    </xf>
    <xf numFmtId="4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4" borderId="11" xfId="0" applyFont="1" applyFill="1" applyBorder="1" applyAlignment="1" applyProtection="1">
      <alignment horizontal="left"/>
      <protection locked="0"/>
    </xf>
    <xf numFmtId="0" fontId="14" fillId="4" borderId="13" xfId="0" applyFont="1" applyFill="1" applyBorder="1" applyAlignment="1" applyProtection="1">
      <alignment horizontal="left"/>
      <protection locked="0"/>
    </xf>
    <xf numFmtId="0" fontId="14" fillId="4" borderId="14" xfId="0" applyFont="1" applyFill="1" applyBorder="1" applyAlignment="1" applyProtection="1">
      <alignment horizontal="left"/>
      <protection locked="0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5" borderId="10" xfId="0" applyFont="1" applyFill="1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0" xfId="0" applyBorder="1" applyAlignment="1">
      <alignment horizontal="right"/>
    </xf>
    <xf numFmtId="0" fontId="5" fillId="5" borderId="11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12" fillId="0" borderId="11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9" fillId="4" borderId="0" xfId="0" applyFont="1" applyFill="1" applyAlignment="1" applyProtection="1">
      <alignment horizontal="left"/>
      <protection locked="0"/>
    </xf>
    <xf numFmtId="0" fontId="2" fillId="0" borderId="11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12" fillId="0" borderId="11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5" fillId="5" borderId="1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10" borderId="10" xfId="0" applyFont="1" applyFill="1" applyBorder="1" applyAlignment="1">
      <alignment horizontal="left"/>
    </xf>
    <xf numFmtId="0" fontId="5" fillId="0" borderId="15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3" borderId="11" xfId="28" applyNumberFormat="1" applyFont="1" applyFill="1" applyBorder="1" applyAlignment="1" applyProtection="1">
      <alignment horizontal="right"/>
    </xf>
    <xf numFmtId="44" fontId="0" fillId="3" borderId="14" xfId="28" applyNumberFormat="1" applyFont="1" applyFill="1" applyBorder="1" applyAlignment="1" applyProtection="1">
      <alignment horizontal="right"/>
    </xf>
    <xf numFmtId="10" fontId="0" fillId="3" borderId="11" xfId="28" applyNumberFormat="1" applyFont="1" applyFill="1" applyBorder="1" applyAlignment="1">
      <alignment horizontal="right"/>
    </xf>
    <xf numFmtId="10" fontId="0" fillId="3" borderId="14" xfId="28" applyNumberFormat="1" applyFont="1" applyFill="1" applyBorder="1" applyAlignment="1">
      <alignment horizontal="right"/>
    </xf>
    <xf numFmtId="44" fontId="0" fillId="3" borderId="11" xfId="28" applyNumberFormat="1" applyFont="1" applyFill="1" applyBorder="1" applyAlignment="1">
      <alignment horizontal="right"/>
    </xf>
    <xf numFmtId="44" fontId="0" fillId="3" borderId="14" xfId="28" applyNumberFormat="1" applyFont="1" applyFill="1" applyBorder="1" applyAlignment="1">
      <alignment horizontal="right"/>
    </xf>
    <xf numFmtId="10" fontId="0" fillId="10" borderId="11" xfId="28" quotePrefix="1" applyNumberFormat="1" applyFont="1" applyFill="1" applyBorder="1" applyAlignment="1">
      <alignment horizontal="right"/>
    </xf>
    <xf numFmtId="10" fontId="0" fillId="10" borderId="14" xfId="28" quotePrefix="1" applyNumberFormat="1" applyFont="1" applyFill="1" applyBorder="1" applyAlignment="1">
      <alignment horizontal="right"/>
    </xf>
    <xf numFmtId="167" fontId="9" fillId="4" borderId="8" xfId="0" applyNumberFormat="1" applyFont="1" applyFill="1" applyBorder="1" applyAlignment="1" applyProtection="1">
      <alignment horizontal="left"/>
      <protection locked="0"/>
    </xf>
    <xf numFmtId="167" fontId="9" fillId="4" borderId="1" xfId="0" applyNumberFormat="1" applyFont="1" applyFill="1" applyBorder="1" applyAlignment="1" applyProtection="1">
      <alignment horizontal="left"/>
      <protection locked="0"/>
    </xf>
    <xf numFmtId="167" fontId="9" fillId="4" borderId="2" xfId="0" applyNumberFormat="1" applyFont="1" applyFill="1" applyBorder="1" applyAlignment="1" applyProtection="1">
      <alignment horizontal="left"/>
      <protection locked="0"/>
    </xf>
    <xf numFmtId="167" fontId="9" fillId="4" borderId="3" xfId="0" applyNumberFormat="1" applyFont="1" applyFill="1" applyBorder="1" applyAlignment="1" applyProtection="1">
      <alignment horizontal="left"/>
      <protection locked="0"/>
    </xf>
    <xf numFmtId="167" fontId="9" fillId="4" borderId="0" xfId="0" applyNumberFormat="1" applyFont="1" applyFill="1" applyBorder="1" applyAlignment="1" applyProtection="1">
      <alignment horizontal="left"/>
      <protection locked="0"/>
    </xf>
    <xf numFmtId="167" fontId="9" fillId="4" borderId="4" xfId="0" applyNumberFormat="1" applyFont="1" applyFill="1" applyBorder="1" applyAlignment="1" applyProtection="1">
      <alignment horizontal="left"/>
      <protection locked="0"/>
    </xf>
    <xf numFmtId="38" fontId="9" fillId="4" borderId="10" xfId="1" applyNumberFormat="1" applyFont="1" applyFill="1" applyBorder="1" applyAlignment="1" applyProtection="1">
      <alignment horizontal="right"/>
      <protection locked="0"/>
    </xf>
    <xf numFmtId="167" fontId="9" fillId="4" borderId="5" xfId="0" applyNumberFormat="1" applyFont="1" applyFill="1" applyBorder="1" applyAlignment="1" applyProtection="1">
      <alignment horizontal="left"/>
      <protection locked="0"/>
    </xf>
    <xf numFmtId="167" fontId="9" fillId="4" borderId="6" xfId="0" applyNumberFormat="1" applyFont="1" applyFill="1" applyBorder="1" applyAlignment="1" applyProtection="1">
      <alignment horizontal="left"/>
      <protection locked="0"/>
    </xf>
    <xf numFmtId="167" fontId="9" fillId="4" borderId="7" xfId="0" applyNumberFormat="1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0" fillId="3" borderId="10" xfId="0" applyNumberFormat="1" applyFill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7" fontId="9" fillId="4" borderId="11" xfId="0" applyNumberFormat="1" applyFont="1" applyFill="1" applyBorder="1" applyAlignment="1" applyProtection="1">
      <alignment horizontal="left"/>
      <protection locked="0"/>
    </xf>
    <xf numFmtId="167" fontId="9" fillId="4" borderId="13" xfId="0" applyNumberFormat="1" applyFont="1" applyFill="1" applyBorder="1" applyAlignment="1" applyProtection="1">
      <alignment horizontal="left"/>
      <protection locked="0"/>
    </xf>
    <xf numFmtId="167" fontId="9" fillId="4" borderId="14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left"/>
    </xf>
    <xf numFmtId="0" fontId="8" fillId="0" borderId="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14" fontId="9" fillId="4" borderId="6" xfId="0" applyNumberFormat="1" applyFont="1" applyFill="1" applyBorder="1" applyAlignment="1" applyProtection="1">
      <alignment horizontal="left"/>
      <protection locked="0"/>
    </xf>
    <xf numFmtId="14" fontId="9" fillId="4" borderId="6" xfId="0" applyNumberFormat="1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24" fillId="0" borderId="11" xfId="0" applyFont="1" applyBorder="1" applyAlignment="1" applyProtection="1">
      <alignment horizontal="left"/>
    </xf>
    <xf numFmtId="0" fontId="24" fillId="0" borderId="13" xfId="0" applyFont="1" applyBorder="1" applyAlignment="1" applyProtection="1">
      <alignment horizontal="left"/>
    </xf>
    <xf numFmtId="0" fontId="24" fillId="0" borderId="14" xfId="0" applyFont="1" applyBorder="1" applyAlignment="1" applyProtection="1">
      <alignment horizontal="left"/>
    </xf>
    <xf numFmtId="0" fontId="23" fillId="8" borderId="10" xfId="0" applyFont="1" applyFill="1" applyBorder="1" applyAlignment="1" applyProtection="1">
      <alignment horizontal="center"/>
    </xf>
    <xf numFmtId="0" fontId="23" fillId="8" borderId="11" xfId="0" applyFont="1" applyFill="1" applyBorder="1" applyAlignment="1" applyProtection="1">
      <alignment horizontal="center"/>
    </xf>
    <xf numFmtId="14" fontId="25" fillId="4" borderId="0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0" fontId="25" fillId="4" borderId="26" xfId="0" applyFont="1" applyFill="1" applyBorder="1" applyAlignment="1" applyProtection="1">
      <alignment horizontal="left"/>
      <protection locked="0"/>
    </xf>
    <xf numFmtId="0" fontId="26" fillId="4" borderId="0" xfId="0" applyFont="1" applyFill="1" applyBorder="1" applyAlignment="1" applyProtection="1">
      <alignment horizontal="left"/>
      <protection locked="0"/>
    </xf>
    <xf numFmtId="0" fontId="26" fillId="4" borderId="26" xfId="0" applyFont="1" applyFill="1" applyBorder="1" applyAlignment="1" applyProtection="1">
      <alignment horizontal="left"/>
      <protection locked="0"/>
    </xf>
    <xf numFmtId="0" fontId="22" fillId="3" borderId="11" xfId="16" applyFont="1" applyFill="1" applyBorder="1" applyAlignment="1" applyProtection="1">
      <alignment horizontal="center"/>
    </xf>
    <xf numFmtId="0" fontId="22" fillId="3" borderId="14" xfId="16" applyFont="1" applyFill="1" applyBorder="1" applyAlignment="1" applyProtection="1">
      <alignment horizontal="center"/>
    </xf>
    <xf numFmtId="0" fontId="23" fillId="3" borderId="11" xfId="16" applyFont="1" applyFill="1" applyBorder="1" applyAlignment="1" applyProtection="1">
      <alignment horizontal="center"/>
    </xf>
    <xf numFmtId="0" fontId="23" fillId="3" borderId="14" xfId="16" applyFont="1" applyFill="1" applyBorder="1" applyAlignment="1" applyProtection="1">
      <alignment horizontal="center"/>
    </xf>
    <xf numFmtId="0" fontId="22" fillId="3" borderId="20" xfId="16" applyFont="1" applyFill="1" applyBorder="1" applyAlignment="1" applyProtection="1">
      <alignment horizontal="center"/>
    </xf>
    <xf numFmtId="0" fontId="22" fillId="3" borderId="27" xfId="16" applyFont="1" applyFill="1" applyBorder="1" applyAlignment="1" applyProtection="1">
      <alignment horizontal="center"/>
    </xf>
    <xf numFmtId="0" fontId="22" fillId="3" borderId="28" xfId="16" applyFont="1" applyFill="1" applyBorder="1" applyAlignment="1" applyProtection="1">
      <alignment horizontal="center"/>
    </xf>
    <xf numFmtId="166" fontId="25" fillId="4" borderId="11" xfId="0" applyNumberFormat="1" applyFont="1" applyFill="1" applyBorder="1" applyAlignment="1" applyProtection="1">
      <alignment horizontal="center"/>
      <protection locked="0"/>
    </xf>
    <xf numFmtId="166" fontId="25" fillId="4" borderId="13" xfId="0" applyNumberFormat="1" applyFont="1" applyFill="1" applyBorder="1" applyAlignment="1" applyProtection="1">
      <alignment horizontal="center"/>
      <protection locked="0"/>
    </xf>
    <xf numFmtId="166" fontId="25" fillId="4" borderId="14" xfId="0" applyNumberFormat="1" applyFont="1" applyFill="1" applyBorder="1" applyAlignment="1" applyProtection="1">
      <alignment horizontal="center"/>
      <protection locked="0"/>
    </xf>
    <xf numFmtId="170" fontId="24" fillId="0" borderId="11" xfId="0" applyNumberFormat="1" applyFont="1" applyBorder="1" applyAlignment="1" applyProtection="1">
      <alignment horizontal="left"/>
    </xf>
    <xf numFmtId="170" fontId="24" fillId="0" borderId="13" xfId="0" applyNumberFormat="1" applyFont="1" applyBorder="1" applyAlignment="1" applyProtection="1">
      <alignment horizontal="left"/>
    </xf>
    <xf numFmtId="170" fontId="24" fillId="0" borderId="14" xfId="0" applyNumberFormat="1" applyFont="1" applyBorder="1" applyAlignment="1" applyProtection="1">
      <alignment horizontal="left"/>
    </xf>
    <xf numFmtId="0" fontId="30" fillId="0" borderId="0" xfId="0" applyFont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29">
    <cellStyle name="Comma" xfId="1" builtinId="3"/>
    <cellStyle name="Currency" xfId="2" builtinId="4"/>
    <cellStyle name="Currency 2" xfId="3"/>
    <cellStyle name="Currency 2 2" xfId="4"/>
    <cellStyle name="Currency 3" xfId="5"/>
    <cellStyle name="Currency 3 2" xfId="6"/>
    <cellStyle name="Currency 4" xfId="7"/>
    <cellStyle name="Currency 4 2" xfId="8"/>
    <cellStyle name="Currency 5" xfId="9"/>
    <cellStyle name="Currency 5 2" xfId="10"/>
    <cellStyle name="Currency 6" xfId="11"/>
    <cellStyle name="Currency 6 2" xfId="12"/>
    <cellStyle name="Currency 7" xfId="13"/>
    <cellStyle name="Currency 7 2" xfId="14"/>
    <cellStyle name="Hyperlink" xfId="15" builtinId="8"/>
    <cellStyle name="Normal" xfId="0" builtinId="0"/>
    <cellStyle name="Normal 2" xfId="16"/>
    <cellStyle name="Normal 2 2" xfId="17"/>
    <cellStyle name="Normal 3" xfId="18"/>
    <cellStyle name="Normal 3 2" xfId="19"/>
    <cellStyle name="Normal 4" xfId="20"/>
    <cellStyle name="Normal 4 2" xfId="21"/>
    <cellStyle name="Normal 5" xfId="22"/>
    <cellStyle name="Normal 5 2" xfId="23"/>
    <cellStyle name="Normal 6" xfId="24"/>
    <cellStyle name="Normal 6 2" xfId="25"/>
    <cellStyle name="Normal 7" xfId="26"/>
    <cellStyle name="Normal 7 2" xfId="27"/>
    <cellStyle name="Percent" xfId="28" builtinId="5"/>
  </cellStyles>
  <dxfs count="0"/>
  <tableStyles count="0" defaultTableStyle="TableStyleMedium9" defaultPivotStyle="PivotStyleLight16"/>
  <colors>
    <mruColors>
      <color rgb="FFFFFF99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.mcmillan@schousing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chousing.com/Home/PartnerIncomeLimits" TargetMode="External"/><Relationship Id="rId2" Type="http://schemas.openxmlformats.org/officeDocument/2006/relationships/hyperlink" Target="http://www.schousing.com/Home/PartnerIncomeLimits" TargetMode="External"/><Relationship Id="rId1" Type="http://schemas.openxmlformats.org/officeDocument/2006/relationships/hyperlink" Target="http://eligibility.sc.egov.usda.gov/eligibility/welcomeAction.do" TargetMode="External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http://www.schousing.com/Home/PartnerIncomeLimi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42"/>
  </sheetPr>
  <dimension ref="B1:M28"/>
  <sheetViews>
    <sheetView tabSelected="1" zoomScaleNormal="100" workbookViewId="0">
      <selection activeCell="C29" sqref="C29"/>
    </sheetView>
  </sheetViews>
  <sheetFormatPr defaultRowHeight="12.75" x14ac:dyDescent="0.2"/>
  <cols>
    <col min="2" max="2" width="2.42578125" customWidth="1"/>
    <col min="3" max="3" width="13.42578125" bestFit="1" customWidth="1"/>
    <col min="12" max="12" width="10" customWidth="1"/>
    <col min="13" max="13" width="1.7109375" customWidth="1"/>
  </cols>
  <sheetData>
    <row r="1" spans="2:13" ht="16.5" thickBot="1" x14ac:dyDescent="0.3">
      <c r="B1" s="450" t="str">
        <f>'1'!B2</f>
        <v>2019 Low-Income Housing Tax Credit Application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2"/>
    </row>
    <row r="2" spans="2:13" ht="13.5" thickTop="1" x14ac:dyDescent="0.2"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3" x14ac:dyDescent="0.2">
      <c r="B3" s="112"/>
      <c r="C3" s="115" t="s">
        <v>919</v>
      </c>
      <c r="D3" s="116"/>
      <c r="E3" s="113"/>
      <c r="F3" s="113"/>
      <c r="G3" s="113"/>
      <c r="H3" s="113"/>
      <c r="I3" s="113"/>
      <c r="J3" s="113"/>
      <c r="K3" s="113"/>
      <c r="L3" s="113"/>
      <c r="M3" s="114"/>
    </row>
    <row r="4" spans="2:13" x14ac:dyDescent="0.2"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2:13" x14ac:dyDescent="0.2">
      <c r="B5" s="112"/>
      <c r="C5" s="113" t="s">
        <v>3</v>
      </c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2:13" x14ac:dyDescent="0.2"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13" x14ac:dyDescent="0.2"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13" x14ac:dyDescent="0.2">
      <c r="B8" s="112"/>
      <c r="C8" s="117" t="s">
        <v>1</v>
      </c>
      <c r="D8" s="118"/>
      <c r="E8" s="118"/>
      <c r="F8" s="118"/>
      <c r="G8" s="113"/>
      <c r="H8" s="113"/>
      <c r="I8" s="113"/>
      <c r="J8" s="113"/>
      <c r="K8" s="113"/>
      <c r="L8" s="113"/>
      <c r="M8" s="114"/>
    </row>
    <row r="9" spans="2:13" x14ac:dyDescent="0.2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4"/>
    </row>
    <row r="10" spans="2:13" x14ac:dyDescent="0.2">
      <c r="B10" s="112"/>
      <c r="C10" s="119" t="s">
        <v>0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4"/>
    </row>
    <row r="11" spans="2:13" x14ac:dyDescent="0.2">
      <c r="B11" s="112"/>
      <c r="C11" s="113" t="s">
        <v>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4"/>
    </row>
    <row r="12" spans="2:13" x14ac:dyDescent="0.2"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2:13" x14ac:dyDescent="0.2">
      <c r="B13" s="112"/>
      <c r="C13" s="119" t="s">
        <v>5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4"/>
    </row>
    <row r="14" spans="2:13" x14ac:dyDescent="0.2"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4"/>
    </row>
    <row r="15" spans="2:13" x14ac:dyDescent="0.2">
      <c r="B15" s="112"/>
      <c r="C15" s="119" t="s">
        <v>7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4"/>
    </row>
    <row r="16" spans="2:13" x14ac:dyDescent="0.2">
      <c r="B16" s="112"/>
      <c r="C16" s="119" t="s">
        <v>8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4"/>
    </row>
    <row r="17" spans="2:13" x14ac:dyDescent="0.2">
      <c r="B17" s="112"/>
      <c r="C17" s="119" t="s">
        <v>9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4"/>
    </row>
    <row r="18" spans="2:13" x14ac:dyDescent="0.2"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4"/>
    </row>
    <row r="19" spans="2:13" x14ac:dyDescent="0.2"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4"/>
    </row>
    <row r="20" spans="2:13" ht="13.5" thickBot="1" x14ac:dyDescent="0.25">
      <c r="B20" s="12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21"/>
    </row>
    <row r="21" spans="2:13" ht="13.5" thickTop="1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4"/>
    </row>
    <row r="22" spans="2:13" x14ac:dyDescent="0.2">
      <c r="B22" s="112"/>
      <c r="C22" s="113" t="s">
        <v>2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4"/>
    </row>
    <row r="23" spans="2:13" x14ac:dyDescent="0.2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4"/>
    </row>
    <row r="24" spans="2:13" x14ac:dyDescent="0.2">
      <c r="B24" s="112"/>
      <c r="C24" s="119" t="s">
        <v>972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4"/>
    </row>
    <row r="25" spans="2:13" x14ac:dyDescent="0.2">
      <c r="B25" s="112"/>
      <c r="C25" s="122">
        <v>8038969196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4"/>
    </row>
    <row r="26" spans="2:13" x14ac:dyDescent="0.2">
      <c r="B26" s="112"/>
      <c r="C26" s="287" t="s">
        <v>973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4"/>
    </row>
    <row r="27" spans="2:13" ht="13.5" thickBot="1" x14ac:dyDescent="0.25">
      <c r="B27" s="12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21"/>
    </row>
    <row r="28" spans="2:13" ht="13.5" thickTop="1" x14ac:dyDescent="0.2"/>
  </sheetData>
  <sheetProtection password="CB3D" sheet="1" objects="1" scenarios="1"/>
  <mergeCells count="1">
    <mergeCell ref="B1:M1"/>
  </mergeCells>
  <phoneticPr fontId="3" type="noConversion"/>
  <hyperlinks>
    <hyperlink ref="C26" r:id="rId1"/>
  </hyperlinks>
  <pageMargins left="0.75" right="0.75" top="1" bottom="1" header="0.5" footer="0.5"/>
  <pageSetup scale="82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pageSetUpPr fitToPage="1"/>
  </sheetPr>
  <dimension ref="B1:K77"/>
  <sheetViews>
    <sheetView zoomScaleNormal="100" workbookViewId="0">
      <selection activeCell="S32" sqref="S32"/>
    </sheetView>
  </sheetViews>
  <sheetFormatPr defaultRowHeight="12.75" x14ac:dyDescent="0.2"/>
  <cols>
    <col min="1" max="1" width="1.7109375" customWidth="1"/>
    <col min="2" max="2" width="5.5703125" customWidth="1"/>
    <col min="4" max="4" width="5.42578125" customWidth="1"/>
    <col min="5" max="5" width="6.42578125" bestFit="1" customWidth="1"/>
    <col min="6" max="6" width="17.5703125" customWidth="1"/>
    <col min="7" max="7" width="16.85546875" customWidth="1"/>
    <col min="8" max="8" width="10.7109375" customWidth="1"/>
    <col min="9" max="9" width="13.140625" customWidth="1"/>
    <col min="10" max="10" width="11.85546875" customWidth="1"/>
    <col min="11" max="11" width="11.28515625" customWidth="1"/>
    <col min="12" max="12" width="1.7109375" customWidth="1"/>
  </cols>
  <sheetData>
    <row r="1" spans="2:11" x14ac:dyDescent="0.2">
      <c r="B1" s="349">
        <f>'1'!J4</f>
        <v>0</v>
      </c>
      <c r="K1" s="68">
        <f>'1'!P4</f>
        <v>0</v>
      </c>
    </row>
    <row r="3" spans="2:11" ht="15.75" x14ac:dyDescent="0.25">
      <c r="B3" s="7" t="s">
        <v>392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2">
      <c r="B4" t="s">
        <v>436</v>
      </c>
    </row>
    <row r="5" spans="2:11" x14ac:dyDescent="0.2">
      <c r="B5" t="s">
        <v>443</v>
      </c>
    </row>
    <row r="6" spans="2:11" x14ac:dyDescent="0.2">
      <c r="B6" t="s">
        <v>927</v>
      </c>
    </row>
    <row r="7" spans="2:11" ht="4.5" customHeight="1" x14ac:dyDescent="0.2"/>
    <row r="8" spans="2:11" x14ac:dyDescent="0.2">
      <c r="B8" s="567" t="s">
        <v>435</v>
      </c>
      <c r="C8" s="567"/>
      <c r="D8" s="567"/>
      <c r="E8" s="567"/>
      <c r="F8" s="567"/>
      <c r="G8" s="567"/>
      <c r="H8" s="567"/>
      <c r="I8" s="567"/>
      <c r="J8" s="567"/>
      <c r="K8" s="567"/>
    </row>
    <row r="9" spans="2:11" x14ac:dyDescent="0.2">
      <c r="B9" s="6" t="s">
        <v>410</v>
      </c>
      <c r="H9" s="6" t="s">
        <v>419</v>
      </c>
    </row>
    <row r="10" spans="2:11" x14ac:dyDescent="0.2">
      <c r="B10" s="20" t="s">
        <v>402</v>
      </c>
      <c r="C10" t="s">
        <v>411</v>
      </c>
      <c r="H10" s="20">
        <v>1</v>
      </c>
      <c r="I10" t="s">
        <v>426</v>
      </c>
    </row>
    <row r="11" spans="2:11" x14ac:dyDescent="0.2">
      <c r="B11" s="20" t="s">
        <v>403</v>
      </c>
      <c r="C11" t="s">
        <v>412</v>
      </c>
      <c r="H11" s="20">
        <v>2</v>
      </c>
      <c r="I11" t="s">
        <v>427</v>
      </c>
    </row>
    <row r="12" spans="2:11" x14ac:dyDescent="0.2">
      <c r="B12" s="20" t="s">
        <v>404</v>
      </c>
      <c r="C12" t="s">
        <v>413</v>
      </c>
      <c r="H12" s="20">
        <v>3</v>
      </c>
      <c r="I12" t="s">
        <v>428</v>
      </c>
    </row>
    <row r="13" spans="2:11" x14ac:dyDescent="0.2">
      <c r="B13" s="20" t="s">
        <v>405</v>
      </c>
      <c r="C13" t="s">
        <v>414</v>
      </c>
      <c r="H13" s="20">
        <v>4</v>
      </c>
      <c r="I13" t="s">
        <v>429</v>
      </c>
    </row>
    <row r="14" spans="2:11" x14ac:dyDescent="0.2">
      <c r="B14" s="20" t="s">
        <v>406</v>
      </c>
      <c r="C14" t="s">
        <v>415</v>
      </c>
      <c r="H14" s="20">
        <v>5</v>
      </c>
      <c r="I14" t="s">
        <v>430</v>
      </c>
    </row>
    <row r="15" spans="2:11" x14ac:dyDescent="0.2">
      <c r="B15" s="20" t="s">
        <v>407</v>
      </c>
      <c r="C15" t="s">
        <v>416</v>
      </c>
      <c r="H15" s="20">
        <v>6</v>
      </c>
      <c r="I15" t="s">
        <v>431</v>
      </c>
    </row>
    <row r="16" spans="2:11" x14ac:dyDescent="0.2">
      <c r="B16" s="20" t="s">
        <v>408</v>
      </c>
      <c r="C16" t="s">
        <v>417</v>
      </c>
    </row>
    <row r="17" spans="2:11" x14ac:dyDescent="0.2">
      <c r="B17" s="20" t="s">
        <v>409</v>
      </c>
      <c r="C17" t="s">
        <v>418</v>
      </c>
      <c r="H17" s="6" t="s">
        <v>432</v>
      </c>
    </row>
    <row r="18" spans="2:11" x14ac:dyDescent="0.2">
      <c r="B18" s="20" t="s">
        <v>420</v>
      </c>
      <c r="C18" t="s">
        <v>424</v>
      </c>
      <c r="F18" s="575"/>
      <c r="G18" s="575"/>
      <c r="H18" s="20" t="s">
        <v>425</v>
      </c>
      <c r="I18" t="s">
        <v>433</v>
      </c>
    </row>
    <row r="19" spans="2:11" x14ac:dyDescent="0.2">
      <c r="B19" s="20" t="s">
        <v>421</v>
      </c>
      <c r="C19" t="s">
        <v>122</v>
      </c>
      <c r="D19" s="575"/>
      <c r="E19" s="575"/>
      <c r="F19" s="575"/>
      <c r="G19" s="575"/>
      <c r="H19" s="20" t="s">
        <v>402</v>
      </c>
      <c r="I19" t="s">
        <v>434</v>
      </c>
    </row>
    <row r="20" spans="2:11" x14ac:dyDescent="0.2">
      <c r="B20" s="20" t="s">
        <v>422</v>
      </c>
      <c r="C20" t="s">
        <v>122</v>
      </c>
      <c r="D20" s="575"/>
      <c r="E20" s="575"/>
      <c r="F20" s="575"/>
      <c r="G20" s="575"/>
    </row>
    <row r="21" spans="2:11" x14ac:dyDescent="0.2">
      <c r="B21" s="20" t="s">
        <v>423</v>
      </c>
      <c r="C21" t="s">
        <v>122</v>
      </c>
      <c r="D21" s="575"/>
      <c r="E21" s="575"/>
      <c r="F21" s="575"/>
      <c r="G21" s="575"/>
    </row>
    <row r="23" spans="2:11" ht="28.5" customHeight="1" x14ac:dyDescent="0.2">
      <c r="C23" s="87" t="s">
        <v>393</v>
      </c>
      <c r="D23" s="87" t="s">
        <v>394</v>
      </c>
      <c r="E23" s="87" t="s">
        <v>395</v>
      </c>
      <c r="F23" s="87" t="s">
        <v>396</v>
      </c>
      <c r="G23" s="87" t="s">
        <v>397</v>
      </c>
      <c r="H23" s="87" t="s">
        <v>398</v>
      </c>
      <c r="I23" s="87" t="s">
        <v>399</v>
      </c>
      <c r="J23" s="87" t="s">
        <v>400</v>
      </c>
      <c r="K23" s="87" t="s">
        <v>401</v>
      </c>
    </row>
    <row r="24" spans="2:11" ht="18" customHeight="1" x14ac:dyDescent="0.2">
      <c r="B24" s="42">
        <v>1</v>
      </c>
      <c r="C24" s="42" t="s">
        <v>402</v>
      </c>
      <c r="D24" s="84" t="s">
        <v>553</v>
      </c>
      <c r="E24" s="42" t="s">
        <v>425</v>
      </c>
      <c r="F24" s="378"/>
      <c r="G24" s="57"/>
      <c r="H24" s="56"/>
      <c r="I24" s="85"/>
      <c r="J24" s="85"/>
      <c r="K24" s="86"/>
    </row>
    <row r="25" spans="2:11" ht="18" customHeight="1" x14ac:dyDescent="0.2">
      <c r="B25" s="42">
        <v>2</v>
      </c>
      <c r="C25" s="93"/>
      <c r="D25" s="106"/>
      <c r="E25" s="93"/>
      <c r="F25" s="107"/>
      <c r="G25" s="63" t="str">
        <f>IF(I25=0,"",ROUND(PMT(H25/12,I25*12,-F25)*12,2))</f>
        <v/>
      </c>
      <c r="H25" s="108"/>
      <c r="I25" s="96"/>
      <c r="J25" s="96"/>
      <c r="K25" s="95"/>
    </row>
    <row r="26" spans="2:11" ht="18" customHeight="1" x14ac:dyDescent="0.2">
      <c r="B26" s="42">
        <v>3</v>
      </c>
      <c r="C26" s="93"/>
      <c r="D26" s="106"/>
      <c r="E26" s="93"/>
      <c r="F26" s="107"/>
      <c r="G26" s="63" t="str">
        <f t="shared" ref="G26:G33" si="0">IF(I26=0,"",ROUND(PMT(H26/12,I26*12,-F26)*12,2))</f>
        <v/>
      </c>
      <c r="H26" s="108"/>
      <c r="I26" s="96"/>
      <c r="J26" s="96"/>
      <c r="K26" s="95"/>
    </row>
    <row r="27" spans="2:11" ht="18" customHeight="1" x14ac:dyDescent="0.2">
      <c r="B27" s="42">
        <v>4</v>
      </c>
      <c r="C27" s="93"/>
      <c r="D27" s="106"/>
      <c r="E27" s="93"/>
      <c r="F27" s="107"/>
      <c r="G27" s="63" t="str">
        <f t="shared" si="0"/>
        <v/>
      </c>
      <c r="H27" s="108"/>
      <c r="I27" s="96"/>
      <c r="J27" s="96"/>
      <c r="K27" s="95"/>
    </row>
    <row r="28" spans="2:11" ht="18" customHeight="1" x14ac:dyDescent="0.2">
      <c r="B28" s="42">
        <v>5</v>
      </c>
      <c r="C28" s="93"/>
      <c r="D28" s="106"/>
      <c r="E28" s="93"/>
      <c r="F28" s="107"/>
      <c r="G28" s="63" t="str">
        <f t="shared" si="0"/>
        <v/>
      </c>
      <c r="H28" s="108"/>
      <c r="I28" s="96"/>
      <c r="J28" s="96"/>
      <c r="K28" s="95"/>
    </row>
    <row r="29" spans="2:11" ht="18" customHeight="1" x14ac:dyDescent="0.2">
      <c r="B29" s="42">
        <v>6</v>
      </c>
      <c r="C29" s="93"/>
      <c r="D29" s="106"/>
      <c r="E29" s="93"/>
      <c r="F29" s="107"/>
      <c r="G29" s="63" t="str">
        <f t="shared" si="0"/>
        <v/>
      </c>
      <c r="H29" s="108"/>
      <c r="I29" s="96"/>
      <c r="J29" s="96"/>
      <c r="K29" s="95"/>
    </row>
    <row r="30" spans="2:11" ht="18" customHeight="1" x14ac:dyDescent="0.2">
      <c r="B30" s="42">
        <v>7</v>
      </c>
      <c r="C30" s="93"/>
      <c r="D30" s="106"/>
      <c r="E30" s="93"/>
      <c r="F30" s="107"/>
      <c r="G30" s="63" t="str">
        <f t="shared" si="0"/>
        <v/>
      </c>
      <c r="H30" s="108"/>
      <c r="I30" s="96"/>
      <c r="J30" s="96"/>
      <c r="K30" s="95"/>
    </row>
    <row r="31" spans="2:11" ht="18" customHeight="1" x14ac:dyDescent="0.2">
      <c r="B31" s="42">
        <v>8</v>
      </c>
      <c r="C31" s="93"/>
      <c r="D31" s="106"/>
      <c r="E31" s="93"/>
      <c r="F31" s="107"/>
      <c r="G31" s="63" t="str">
        <f t="shared" si="0"/>
        <v/>
      </c>
      <c r="H31" s="108"/>
      <c r="I31" s="96"/>
      <c r="J31" s="96"/>
      <c r="K31" s="95"/>
    </row>
    <row r="32" spans="2:11" ht="18" customHeight="1" x14ac:dyDescent="0.2">
      <c r="B32" s="42">
        <v>9</v>
      </c>
      <c r="C32" s="93"/>
      <c r="D32" s="106"/>
      <c r="E32" s="93"/>
      <c r="F32" s="107"/>
      <c r="G32" s="63" t="str">
        <f t="shared" si="0"/>
        <v/>
      </c>
      <c r="H32" s="108"/>
      <c r="I32" s="96"/>
      <c r="J32" s="96"/>
      <c r="K32" s="95"/>
    </row>
    <row r="33" spans="2:11" ht="18" customHeight="1" x14ac:dyDescent="0.2">
      <c r="B33" s="42">
        <v>10</v>
      </c>
      <c r="C33" s="93"/>
      <c r="D33" s="106"/>
      <c r="E33" s="93"/>
      <c r="F33" s="107"/>
      <c r="G33" s="63" t="str">
        <f t="shared" si="0"/>
        <v/>
      </c>
      <c r="H33" s="108"/>
      <c r="I33" s="96"/>
      <c r="J33" s="96"/>
      <c r="K33" s="95"/>
    </row>
    <row r="34" spans="2:11" ht="5.25" customHeight="1" x14ac:dyDescent="0.2"/>
    <row r="35" spans="2:11" x14ac:dyDescent="0.2">
      <c r="D35" s="6"/>
      <c r="E35" s="6" t="s">
        <v>437</v>
      </c>
      <c r="F35" s="28">
        <f>SUM(F24:F33)</f>
        <v>0</v>
      </c>
      <c r="G35" s="28">
        <f>SUM(G25:G33)</f>
        <v>0</v>
      </c>
    </row>
    <row r="37" spans="2:11" x14ac:dyDescent="0.2">
      <c r="B37" s="6" t="s">
        <v>680</v>
      </c>
    </row>
    <row r="38" spans="2:11" ht="4.5" customHeight="1" x14ac:dyDescent="0.2"/>
    <row r="39" spans="2:11" x14ac:dyDescent="0.2">
      <c r="B39" s="42">
        <f>B24</f>
        <v>1</v>
      </c>
      <c r="C39" s="573" t="s">
        <v>439</v>
      </c>
      <c r="D39" s="574"/>
      <c r="E39" s="23" t="str">
        <f>C24</f>
        <v>A</v>
      </c>
      <c r="F39" s="45" t="s">
        <v>438</v>
      </c>
      <c r="G39" s="453"/>
      <c r="H39" s="454"/>
      <c r="I39" s="454"/>
      <c r="J39" s="454"/>
      <c r="K39" s="455"/>
    </row>
    <row r="40" spans="2:11" x14ac:dyDescent="0.2">
      <c r="B40" s="568" t="s">
        <v>440</v>
      </c>
      <c r="C40" s="570"/>
      <c r="D40" s="453"/>
      <c r="E40" s="454"/>
      <c r="F40" s="454"/>
      <c r="G40" s="454"/>
      <c r="H40" s="454"/>
      <c r="I40" s="454"/>
      <c r="J40" s="454"/>
      <c r="K40" s="455"/>
    </row>
    <row r="41" spans="2:11" x14ac:dyDescent="0.2">
      <c r="B41" s="568" t="s">
        <v>441</v>
      </c>
      <c r="C41" s="569"/>
      <c r="D41" s="570"/>
      <c r="E41" s="453"/>
      <c r="F41" s="454"/>
      <c r="G41" s="455"/>
      <c r="H41" s="568" t="s">
        <v>442</v>
      </c>
      <c r="I41" s="570"/>
      <c r="J41" s="506"/>
      <c r="K41" s="508"/>
    </row>
    <row r="42" spans="2:11" x14ac:dyDescent="0.2">
      <c r="B42" s="42">
        <f>B25</f>
        <v>2</v>
      </c>
      <c r="C42" s="568" t="s">
        <v>439</v>
      </c>
      <c r="D42" s="570"/>
      <c r="E42" s="23">
        <f>C25</f>
        <v>0</v>
      </c>
      <c r="F42" s="45" t="s">
        <v>438</v>
      </c>
      <c r="G42" s="453"/>
      <c r="H42" s="454"/>
      <c r="I42" s="454"/>
      <c r="J42" s="454"/>
      <c r="K42" s="455"/>
    </row>
    <row r="43" spans="2:11" x14ac:dyDescent="0.2">
      <c r="B43" s="568" t="s">
        <v>440</v>
      </c>
      <c r="C43" s="570"/>
      <c r="D43" s="453"/>
      <c r="E43" s="454"/>
      <c r="F43" s="454"/>
      <c r="G43" s="454"/>
      <c r="H43" s="454"/>
      <c r="I43" s="454"/>
      <c r="J43" s="454"/>
      <c r="K43" s="455"/>
    </row>
    <row r="44" spans="2:11" x14ac:dyDescent="0.2">
      <c r="B44" s="568" t="s">
        <v>441</v>
      </c>
      <c r="C44" s="569"/>
      <c r="D44" s="570"/>
      <c r="E44" s="453"/>
      <c r="F44" s="454"/>
      <c r="G44" s="455"/>
      <c r="H44" s="568" t="s">
        <v>442</v>
      </c>
      <c r="I44" s="570"/>
      <c r="J44" s="506"/>
      <c r="K44" s="508"/>
    </row>
    <row r="45" spans="2:11" x14ac:dyDescent="0.2">
      <c r="B45" s="42">
        <f>B26</f>
        <v>3</v>
      </c>
      <c r="C45" s="568" t="s">
        <v>439</v>
      </c>
      <c r="D45" s="570"/>
      <c r="E45" s="23">
        <f>C26</f>
        <v>0</v>
      </c>
      <c r="F45" s="45" t="s">
        <v>438</v>
      </c>
      <c r="G45" s="453"/>
      <c r="H45" s="454"/>
      <c r="I45" s="454"/>
      <c r="J45" s="454"/>
      <c r="K45" s="455"/>
    </row>
    <row r="46" spans="2:11" x14ac:dyDescent="0.2">
      <c r="B46" s="568" t="s">
        <v>440</v>
      </c>
      <c r="C46" s="570"/>
      <c r="D46" s="453"/>
      <c r="E46" s="454"/>
      <c r="F46" s="454"/>
      <c r="G46" s="454"/>
      <c r="H46" s="454"/>
      <c r="I46" s="454"/>
      <c r="J46" s="454"/>
      <c r="K46" s="455"/>
    </row>
    <row r="47" spans="2:11" x14ac:dyDescent="0.2">
      <c r="B47" s="568" t="s">
        <v>441</v>
      </c>
      <c r="C47" s="569"/>
      <c r="D47" s="570"/>
      <c r="E47" s="453"/>
      <c r="F47" s="454"/>
      <c r="G47" s="455"/>
      <c r="H47" s="568" t="s">
        <v>442</v>
      </c>
      <c r="I47" s="570"/>
      <c r="J47" s="506"/>
      <c r="K47" s="508"/>
    </row>
    <row r="48" spans="2:11" x14ac:dyDescent="0.2">
      <c r="B48" s="42">
        <f>B27</f>
        <v>4</v>
      </c>
      <c r="C48" s="568" t="s">
        <v>439</v>
      </c>
      <c r="D48" s="570"/>
      <c r="E48" s="23">
        <f>C27</f>
        <v>0</v>
      </c>
      <c r="F48" s="45" t="s">
        <v>438</v>
      </c>
      <c r="G48" s="453"/>
      <c r="H48" s="454"/>
      <c r="I48" s="454"/>
      <c r="J48" s="454"/>
      <c r="K48" s="455"/>
    </row>
    <row r="49" spans="2:11" x14ac:dyDescent="0.2">
      <c r="B49" s="568" t="s">
        <v>440</v>
      </c>
      <c r="C49" s="570"/>
      <c r="D49" s="453"/>
      <c r="E49" s="454"/>
      <c r="F49" s="454"/>
      <c r="G49" s="454"/>
      <c r="H49" s="454"/>
      <c r="I49" s="454"/>
      <c r="J49" s="454"/>
      <c r="K49" s="455"/>
    </row>
    <row r="50" spans="2:11" x14ac:dyDescent="0.2">
      <c r="B50" s="568" t="s">
        <v>441</v>
      </c>
      <c r="C50" s="569"/>
      <c r="D50" s="570"/>
      <c r="E50" s="453"/>
      <c r="F50" s="454"/>
      <c r="G50" s="455"/>
      <c r="H50" s="568" t="s">
        <v>442</v>
      </c>
      <c r="I50" s="570"/>
      <c r="J50" s="506"/>
      <c r="K50" s="508"/>
    </row>
    <row r="51" spans="2:11" x14ac:dyDescent="0.2">
      <c r="B51" s="42">
        <f>B28</f>
        <v>5</v>
      </c>
      <c r="C51" s="568" t="s">
        <v>439</v>
      </c>
      <c r="D51" s="570"/>
      <c r="E51" s="23">
        <f>C28</f>
        <v>0</v>
      </c>
      <c r="F51" s="45" t="s">
        <v>438</v>
      </c>
      <c r="G51" s="453"/>
      <c r="H51" s="454"/>
      <c r="I51" s="454"/>
      <c r="J51" s="454"/>
      <c r="K51" s="455"/>
    </row>
    <row r="52" spans="2:11" x14ac:dyDescent="0.2">
      <c r="B52" s="568" t="s">
        <v>440</v>
      </c>
      <c r="C52" s="570"/>
      <c r="D52" s="453"/>
      <c r="E52" s="454"/>
      <c r="F52" s="454"/>
      <c r="G52" s="454"/>
      <c r="H52" s="454"/>
      <c r="I52" s="454"/>
      <c r="J52" s="454"/>
      <c r="K52" s="455"/>
    </row>
    <row r="53" spans="2:11" x14ac:dyDescent="0.2">
      <c r="B53" s="568" t="s">
        <v>441</v>
      </c>
      <c r="C53" s="569"/>
      <c r="D53" s="570"/>
      <c r="E53" s="453"/>
      <c r="F53" s="454"/>
      <c r="G53" s="455"/>
      <c r="H53" s="568" t="s">
        <v>442</v>
      </c>
      <c r="I53" s="570"/>
      <c r="J53" s="506"/>
      <c r="K53" s="508"/>
    </row>
    <row r="54" spans="2:11" x14ac:dyDescent="0.2">
      <c r="B54" s="42">
        <f>B29</f>
        <v>6</v>
      </c>
      <c r="C54" s="568" t="s">
        <v>439</v>
      </c>
      <c r="D54" s="570"/>
      <c r="E54" s="23">
        <f>C29</f>
        <v>0</v>
      </c>
      <c r="F54" s="45" t="s">
        <v>438</v>
      </c>
      <c r="G54" s="453"/>
      <c r="H54" s="454"/>
      <c r="I54" s="454"/>
      <c r="J54" s="454"/>
      <c r="K54" s="455"/>
    </row>
    <row r="55" spans="2:11" x14ac:dyDescent="0.2">
      <c r="B55" s="568" t="s">
        <v>440</v>
      </c>
      <c r="C55" s="570"/>
      <c r="D55" s="453"/>
      <c r="E55" s="454"/>
      <c r="F55" s="454"/>
      <c r="G55" s="454"/>
      <c r="H55" s="454"/>
      <c r="I55" s="454"/>
      <c r="J55" s="454"/>
      <c r="K55" s="455"/>
    </row>
    <row r="56" spans="2:11" x14ac:dyDescent="0.2">
      <c r="B56" s="568" t="s">
        <v>441</v>
      </c>
      <c r="C56" s="569"/>
      <c r="D56" s="570"/>
      <c r="E56" s="453"/>
      <c r="F56" s="454"/>
      <c r="G56" s="455"/>
      <c r="H56" s="568" t="s">
        <v>442</v>
      </c>
      <c r="I56" s="570"/>
      <c r="J56" s="506"/>
      <c r="K56" s="508"/>
    </row>
    <row r="57" spans="2:11" x14ac:dyDescent="0.2">
      <c r="B57" s="47">
        <f>B30</f>
        <v>7</v>
      </c>
      <c r="C57" s="571" t="s">
        <v>439</v>
      </c>
      <c r="D57" s="572"/>
      <c r="E57" s="46">
        <f>C30</f>
        <v>0</v>
      </c>
      <c r="F57" s="2" t="s">
        <v>438</v>
      </c>
      <c r="G57" s="453"/>
      <c r="H57" s="454"/>
      <c r="I57" s="454"/>
      <c r="J57" s="454"/>
      <c r="K57" s="455"/>
    </row>
    <row r="58" spans="2:11" x14ac:dyDescent="0.2">
      <c r="B58" s="568" t="s">
        <v>440</v>
      </c>
      <c r="C58" s="570"/>
      <c r="D58" s="453"/>
      <c r="E58" s="454"/>
      <c r="F58" s="454"/>
      <c r="G58" s="454"/>
      <c r="H58" s="454"/>
      <c r="I58" s="454"/>
      <c r="J58" s="454"/>
      <c r="K58" s="455"/>
    </row>
    <row r="59" spans="2:11" x14ac:dyDescent="0.2">
      <c r="B59" s="568" t="s">
        <v>441</v>
      </c>
      <c r="C59" s="569"/>
      <c r="D59" s="570"/>
      <c r="E59" s="453"/>
      <c r="F59" s="454"/>
      <c r="G59" s="455"/>
      <c r="H59" s="568" t="s">
        <v>442</v>
      </c>
      <c r="I59" s="570"/>
      <c r="J59" s="506"/>
      <c r="K59" s="508"/>
    </row>
    <row r="60" spans="2:11" x14ac:dyDescent="0.2">
      <c r="B60" s="42">
        <f>B31</f>
        <v>8</v>
      </c>
      <c r="C60" s="568" t="s">
        <v>439</v>
      </c>
      <c r="D60" s="570"/>
      <c r="E60" s="23">
        <f>C31</f>
        <v>0</v>
      </c>
      <c r="F60" s="45" t="s">
        <v>438</v>
      </c>
      <c r="G60" s="453"/>
      <c r="H60" s="454"/>
      <c r="I60" s="454"/>
      <c r="J60" s="454"/>
      <c r="K60" s="455"/>
    </row>
    <row r="61" spans="2:11" x14ac:dyDescent="0.2">
      <c r="B61" s="568" t="s">
        <v>440</v>
      </c>
      <c r="C61" s="570"/>
      <c r="D61" s="453"/>
      <c r="E61" s="454"/>
      <c r="F61" s="454"/>
      <c r="G61" s="454"/>
      <c r="H61" s="454"/>
      <c r="I61" s="454"/>
      <c r="J61" s="454"/>
      <c r="K61" s="455"/>
    </row>
    <row r="62" spans="2:11" x14ac:dyDescent="0.2">
      <c r="B62" s="568" t="s">
        <v>441</v>
      </c>
      <c r="C62" s="569"/>
      <c r="D62" s="570"/>
      <c r="E62" s="453"/>
      <c r="F62" s="454"/>
      <c r="G62" s="455"/>
      <c r="H62" s="568" t="s">
        <v>442</v>
      </c>
      <c r="I62" s="570"/>
      <c r="J62" s="506"/>
      <c r="K62" s="508"/>
    </row>
    <row r="63" spans="2:11" x14ac:dyDescent="0.2">
      <c r="B63" s="42">
        <f>B32</f>
        <v>9</v>
      </c>
      <c r="C63" s="568" t="s">
        <v>439</v>
      </c>
      <c r="D63" s="570"/>
      <c r="E63" s="23">
        <f>C32</f>
        <v>0</v>
      </c>
      <c r="F63" s="45" t="s">
        <v>438</v>
      </c>
      <c r="G63" s="453"/>
      <c r="H63" s="454"/>
      <c r="I63" s="454"/>
      <c r="J63" s="454"/>
      <c r="K63" s="455"/>
    </row>
    <row r="64" spans="2:11" x14ac:dyDescent="0.2">
      <c r="B64" s="568" t="s">
        <v>440</v>
      </c>
      <c r="C64" s="570"/>
      <c r="D64" s="453"/>
      <c r="E64" s="454"/>
      <c r="F64" s="454"/>
      <c r="G64" s="454"/>
      <c r="H64" s="454"/>
      <c r="I64" s="454"/>
      <c r="J64" s="454"/>
      <c r="K64" s="455"/>
    </row>
    <row r="65" spans="2:11" x14ac:dyDescent="0.2">
      <c r="B65" s="568" t="s">
        <v>441</v>
      </c>
      <c r="C65" s="569"/>
      <c r="D65" s="570"/>
      <c r="E65" s="453"/>
      <c r="F65" s="454"/>
      <c r="G65" s="455"/>
      <c r="H65" s="568" t="s">
        <v>442</v>
      </c>
      <c r="I65" s="570"/>
      <c r="J65" s="506"/>
      <c r="K65" s="508"/>
    </row>
    <row r="66" spans="2:11" x14ac:dyDescent="0.2">
      <c r="B66" s="42">
        <f>B33</f>
        <v>10</v>
      </c>
      <c r="C66" s="568" t="s">
        <v>439</v>
      </c>
      <c r="D66" s="570"/>
      <c r="E66" s="23">
        <f>C33</f>
        <v>0</v>
      </c>
      <c r="F66" s="45" t="s">
        <v>438</v>
      </c>
      <c r="G66" s="453"/>
      <c r="H66" s="454"/>
      <c r="I66" s="454"/>
      <c r="J66" s="454"/>
      <c r="K66" s="455"/>
    </row>
    <row r="67" spans="2:11" x14ac:dyDescent="0.2">
      <c r="B67" s="568" t="s">
        <v>440</v>
      </c>
      <c r="C67" s="570"/>
      <c r="D67" s="453"/>
      <c r="E67" s="454"/>
      <c r="F67" s="454"/>
      <c r="G67" s="454"/>
      <c r="H67" s="454"/>
      <c r="I67" s="454"/>
      <c r="J67" s="454"/>
      <c r="K67" s="455"/>
    </row>
    <row r="68" spans="2:11" x14ac:dyDescent="0.2">
      <c r="B68" s="568" t="s">
        <v>441</v>
      </c>
      <c r="C68" s="569"/>
      <c r="D68" s="570"/>
      <c r="E68" s="453"/>
      <c r="F68" s="454"/>
      <c r="G68" s="455"/>
      <c r="H68" s="568" t="s">
        <v>442</v>
      </c>
      <c r="I68" s="570"/>
      <c r="J68" s="506"/>
      <c r="K68" s="508"/>
    </row>
    <row r="69" spans="2:11" ht="13.5" thickBot="1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4.5" customHeight="1" thickTop="1" x14ac:dyDescent="0.2"/>
    <row r="71" spans="2:11" x14ac:dyDescent="0.2">
      <c r="B71" t="s">
        <v>970</v>
      </c>
      <c r="G71" s="9" t="s">
        <v>126</v>
      </c>
      <c r="H71" s="93"/>
      <c r="I71" s="9" t="s">
        <v>127</v>
      </c>
      <c r="J71" s="93"/>
    </row>
    <row r="72" spans="2:11" ht="4.5" customHeight="1" x14ac:dyDescent="0.2"/>
    <row r="73" spans="2:11" x14ac:dyDescent="0.2">
      <c r="B73" s="6" t="s">
        <v>444</v>
      </c>
      <c r="G73" s="474"/>
      <c r="H73" s="475"/>
    </row>
    <row r="74" spans="2:11" ht="4.5" customHeight="1" x14ac:dyDescent="0.2"/>
    <row r="75" spans="2:11" x14ac:dyDescent="0.2">
      <c r="B75" t="s">
        <v>445</v>
      </c>
      <c r="K75" s="105"/>
    </row>
    <row r="76" spans="2:11" ht="4.5" customHeight="1" thickBot="1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3.5" thickTop="1" x14ac:dyDescent="0.2">
      <c r="K77" s="20" t="s">
        <v>660</v>
      </c>
    </row>
  </sheetData>
  <sheetProtection password="CB3D" sheet="1" objects="1" scenarios="1"/>
  <mergeCells count="86">
    <mergeCell ref="B8:K8"/>
    <mergeCell ref="G39:K39"/>
    <mergeCell ref="B41:D41"/>
    <mergeCell ref="E41:G41"/>
    <mergeCell ref="J41:K41"/>
    <mergeCell ref="H41:I41"/>
    <mergeCell ref="D40:K40"/>
    <mergeCell ref="C39:D39"/>
    <mergeCell ref="B40:C40"/>
    <mergeCell ref="F18:G18"/>
    <mergeCell ref="D19:G19"/>
    <mergeCell ref="D20:G20"/>
    <mergeCell ref="D21:G21"/>
    <mergeCell ref="B43:C43"/>
    <mergeCell ref="D43:K43"/>
    <mergeCell ref="B44:D44"/>
    <mergeCell ref="E44:G44"/>
    <mergeCell ref="H44:I44"/>
    <mergeCell ref="J44:K44"/>
    <mergeCell ref="C45:D45"/>
    <mergeCell ref="B46:C46"/>
    <mergeCell ref="D46:K46"/>
    <mergeCell ref="B47:D47"/>
    <mergeCell ref="E47:G47"/>
    <mergeCell ref="H47:I47"/>
    <mergeCell ref="J47:K47"/>
    <mergeCell ref="G45:K45"/>
    <mergeCell ref="C48:D48"/>
    <mergeCell ref="B49:C49"/>
    <mergeCell ref="D49:K49"/>
    <mergeCell ref="B50:D50"/>
    <mergeCell ref="E50:G50"/>
    <mergeCell ref="H50:I50"/>
    <mergeCell ref="J50:K50"/>
    <mergeCell ref="G48:K48"/>
    <mergeCell ref="G54:K54"/>
    <mergeCell ref="C51:D51"/>
    <mergeCell ref="B52:C52"/>
    <mergeCell ref="D52:K52"/>
    <mergeCell ref="B53:D53"/>
    <mergeCell ref="E53:G53"/>
    <mergeCell ref="H53:I53"/>
    <mergeCell ref="J53:K53"/>
    <mergeCell ref="G51:K51"/>
    <mergeCell ref="C54:D54"/>
    <mergeCell ref="G73:H73"/>
    <mergeCell ref="B68:D68"/>
    <mergeCell ref="E68:G68"/>
    <mergeCell ref="H68:I68"/>
    <mergeCell ref="C63:D63"/>
    <mergeCell ref="H65:I65"/>
    <mergeCell ref="G63:K63"/>
    <mergeCell ref="J68:K68"/>
    <mergeCell ref="C66:D66"/>
    <mergeCell ref="B67:C67"/>
    <mergeCell ref="D67:K67"/>
    <mergeCell ref="G66:K66"/>
    <mergeCell ref="B64:C64"/>
    <mergeCell ref="D64:K64"/>
    <mergeCell ref="B65:D65"/>
    <mergeCell ref="E65:G65"/>
    <mergeCell ref="J65:K65"/>
    <mergeCell ref="G42:K42"/>
    <mergeCell ref="C42:D42"/>
    <mergeCell ref="H59:I59"/>
    <mergeCell ref="B61:C61"/>
    <mergeCell ref="D61:K61"/>
    <mergeCell ref="C57:D57"/>
    <mergeCell ref="B58:C58"/>
    <mergeCell ref="E59:G59"/>
    <mergeCell ref="G57:K57"/>
    <mergeCell ref="D58:K58"/>
    <mergeCell ref="B55:C55"/>
    <mergeCell ref="D55:K55"/>
    <mergeCell ref="B56:D56"/>
    <mergeCell ref="E56:G56"/>
    <mergeCell ref="H56:I56"/>
    <mergeCell ref="J56:K56"/>
    <mergeCell ref="B62:D62"/>
    <mergeCell ref="E62:G62"/>
    <mergeCell ref="H62:I62"/>
    <mergeCell ref="J62:K62"/>
    <mergeCell ref="J59:K59"/>
    <mergeCell ref="C60:D60"/>
    <mergeCell ref="G60:K60"/>
    <mergeCell ref="B59:D59"/>
  </mergeCells>
  <phoneticPr fontId="3" type="noConversion"/>
  <dataValidations count="4">
    <dataValidation type="list" allowBlank="1" showInputMessage="1" showErrorMessage="1" sqref="C25:C33">
      <formula1>"A,B,C,D,E,F,G,H,I,J,K,L"</formula1>
    </dataValidation>
    <dataValidation type="list" allowBlank="1" showInputMessage="1" showErrorMessage="1" sqref="D25:D33">
      <formula1>"1,2,3,4,5,6"</formula1>
    </dataValidation>
    <dataValidation type="list" allowBlank="1" showInputMessage="1" showErrorMessage="1" sqref="E25:E33">
      <formula1>"R,A"</formula1>
    </dataValidation>
    <dataValidation type="list" allowBlank="1" showInputMessage="1" showErrorMessage="1" sqref="K25:K33">
      <formula1>"Y,N"</formula1>
    </dataValidation>
  </dataValidations>
  <pageMargins left="0.87" right="0.34" top="0.43" bottom="0.37" header="0.26" footer="0.19"/>
  <pageSetup scale="76" orientation="portrait" r:id="rId1"/>
  <headerFooter alignWithMargins="0">
    <oddHeader>&amp;C&amp;"Arial,Bold"2019 Low-Income Housing Tax Credit Application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pageSetUpPr fitToPage="1"/>
  </sheetPr>
  <dimension ref="B1:M82"/>
  <sheetViews>
    <sheetView topLeftCell="A10" zoomScaleNormal="100" workbookViewId="0">
      <selection activeCell="L32" sqref="L32"/>
    </sheetView>
  </sheetViews>
  <sheetFormatPr defaultRowHeight="12.75" x14ac:dyDescent="0.2"/>
  <cols>
    <col min="1" max="1" width="1.7109375" customWidth="1"/>
    <col min="2" max="2" width="4.42578125" customWidth="1"/>
    <col min="3" max="3" width="17" customWidth="1"/>
    <col min="4" max="4" width="24" customWidth="1"/>
    <col min="5" max="5" width="18.28515625" customWidth="1"/>
    <col min="6" max="6" width="15.28515625" customWidth="1"/>
    <col min="7" max="7" width="13.7109375" customWidth="1"/>
    <col min="8" max="8" width="16" customWidth="1"/>
    <col min="9" max="9" width="16.28515625" customWidth="1"/>
    <col min="10" max="10" width="1.7109375" customWidth="1"/>
    <col min="11" max="11" width="16.42578125" bestFit="1" customWidth="1"/>
    <col min="12" max="12" width="18.28515625" customWidth="1"/>
  </cols>
  <sheetData>
    <row r="1" spans="2:12" x14ac:dyDescent="0.2">
      <c r="C1" s="349">
        <f>'1'!J4</f>
        <v>0</v>
      </c>
      <c r="D1" s="6"/>
      <c r="I1" s="69">
        <f>'1'!P4</f>
        <v>0</v>
      </c>
    </row>
    <row r="3" spans="2:12" ht="15.75" x14ac:dyDescent="0.25">
      <c r="C3" s="7" t="s">
        <v>464</v>
      </c>
      <c r="D3" s="7"/>
      <c r="E3" s="5"/>
      <c r="F3" s="5"/>
      <c r="G3" s="5"/>
      <c r="H3" s="5"/>
      <c r="I3" s="5"/>
    </row>
    <row r="4" spans="2:12" ht="4.5" customHeight="1" x14ac:dyDescent="0.2"/>
    <row r="5" spans="2:12" x14ac:dyDescent="0.2">
      <c r="C5" s="10"/>
      <c r="D5" s="10"/>
      <c r="E5" s="584" t="s">
        <v>51</v>
      </c>
      <c r="F5" s="585" t="s">
        <v>53</v>
      </c>
      <c r="G5" s="582" t="s">
        <v>1023</v>
      </c>
      <c r="H5" s="583"/>
      <c r="I5" s="53"/>
      <c r="K5" s="181" t="s">
        <v>718</v>
      </c>
      <c r="L5" s="187"/>
    </row>
    <row r="6" spans="2:12" x14ac:dyDescent="0.2">
      <c r="C6" s="10"/>
      <c r="D6" s="10"/>
      <c r="E6" s="584"/>
      <c r="F6" s="586"/>
      <c r="G6" s="50" t="s">
        <v>52</v>
      </c>
      <c r="H6" s="50" t="s">
        <v>53</v>
      </c>
      <c r="I6" s="54" t="s">
        <v>279</v>
      </c>
      <c r="K6" s="182" t="s">
        <v>719</v>
      </c>
      <c r="L6" s="188" t="s">
        <v>720</v>
      </c>
    </row>
    <row r="7" spans="2:12" ht="4.5" customHeight="1" x14ac:dyDescent="0.2">
      <c r="C7" s="10"/>
      <c r="D7" s="10"/>
      <c r="I7" s="48"/>
    </row>
    <row r="8" spans="2:12" x14ac:dyDescent="0.2">
      <c r="C8" s="578" t="s">
        <v>462</v>
      </c>
      <c r="D8" s="578"/>
      <c r="E8" s="578"/>
      <c r="F8" s="578"/>
      <c r="G8" s="578"/>
      <c r="H8" s="578"/>
      <c r="I8" s="578"/>
    </row>
    <row r="9" spans="2:12" x14ac:dyDescent="0.2">
      <c r="B9" s="20">
        <v>1</v>
      </c>
      <c r="C9" s="579" t="s">
        <v>446</v>
      </c>
      <c r="D9" s="577"/>
      <c r="E9" s="389"/>
      <c r="F9" s="390"/>
      <c r="G9" s="390"/>
      <c r="H9" s="390"/>
      <c r="I9" s="391">
        <f>SUM(E9:H9)</f>
        <v>0</v>
      </c>
    </row>
    <row r="10" spans="2:12" x14ac:dyDescent="0.2">
      <c r="B10" s="20">
        <v>2</v>
      </c>
      <c r="C10" s="579" t="s">
        <v>447</v>
      </c>
      <c r="D10" s="577"/>
      <c r="E10" s="390"/>
      <c r="F10" s="390"/>
      <c r="G10" s="390"/>
      <c r="H10" s="390"/>
      <c r="I10" s="391">
        <f>SUM(E10:H10)</f>
        <v>0</v>
      </c>
    </row>
    <row r="11" spans="2:12" x14ac:dyDescent="0.2">
      <c r="B11" s="20">
        <v>3</v>
      </c>
      <c r="C11" s="579" t="s">
        <v>448</v>
      </c>
      <c r="D11" s="577"/>
      <c r="E11" s="390"/>
      <c r="F11" s="390"/>
      <c r="G11" s="390"/>
      <c r="H11" s="390"/>
      <c r="I11" s="391">
        <f>SUM(E11:H11)</f>
        <v>0</v>
      </c>
    </row>
    <row r="12" spans="2:12" x14ac:dyDescent="0.2">
      <c r="B12" s="20">
        <v>4</v>
      </c>
      <c r="C12" s="31" t="s">
        <v>466</v>
      </c>
      <c r="D12" s="109"/>
      <c r="E12" s="390"/>
      <c r="F12" s="390"/>
      <c r="G12" s="390"/>
      <c r="H12" s="390"/>
      <c r="I12" s="391">
        <f>SUM(E12:H12)</f>
        <v>0</v>
      </c>
    </row>
    <row r="13" spans="2:12" x14ac:dyDescent="0.2">
      <c r="C13" s="580" t="s">
        <v>465</v>
      </c>
      <c r="D13" s="581"/>
      <c r="E13" s="392">
        <f>SUM(E9:E12)</f>
        <v>0</v>
      </c>
      <c r="F13" s="392">
        <f>SUM(F9:F12)</f>
        <v>0</v>
      </c>
      <c r="G13" s="392">
        <f>SUM(G9:G12)</f>
        <v>0</v>
      </c>
      <c r="H13" s="392">
        <f>SUM(H9:H12)</f>
        <v>0</v>
      </c>
      <c r="I13" s="392">
        <f>SUM(I9:I12)</f>
        <v>0</v>
      </c>
    </row>
    <row r="14" spans="2:12" x14ac:dyDescent="0.2">
      <c r="C14" s="578" t="s">
        <v>463</v>
      </c>
      <c r="D14" s="578"/>
      <c r="E14" s="578"/>
      <c r="F14" s="578"/>
      <c r="G14" s="578"/>
      <c r="H14" s="578"/>
      <c r="I14" s="578"/>
    </row>
    <row r="15" spans="2:12" x14ac:dyDescent="0.2">
      <c r="B15" s="20">
        <v>5</v>
      </c>
      <c r="C15" s="576" t="s">
        <v>1142</v>
      </c>
      <c r="D15" s="577"/>
      <c r="E15" s="389"/>
      <c r="F15" s="390"/>
      <c r="G15" s="390"/>
      <c r="H15" s="390"/>
      <c r="I15" s="391">
        <f>SUM(E15:H15)</f>
        <v>0</v>
      </c>
    </row>
    <row r="16" spans="2:12" x14ac:dyDescent="0.2">
      <c r="B16" s="20">
        <v>6</v>
      </c>
      <c r="C16" s="576" t="s">
        <v>1143</v>
      </c>
      <c r="D16" s="577"/>
      <c r="E16" s="402">
        <f>'10-A'!C13+'10-A'!C14</f>
        <v>0</v>
      </c>
      <c r="F16" s="402">
        <f>'10-A'!D13+'10-A'!D14</f>
        <v>0</v>
      </c>
      <c r="G16" s="402">
        <f>'10-A'!E13+'10-A'!E14</f>
        <v>0</v>
      </c>
      <c r="H16" s="402">
        <f>'10-A'!F13+'10-A'!F14</f>
        <v>0</v>
      </c>
      <c r="I16" s="391">
        <f>SUM(E16:H16)</f>
        <v>0</v>
      </c>
    </row>
    <row r="17" spans="2:13" x14ac:dyDescent="0.2">
      <c r="B17" s="20">
        <v>7</v>
      </c>
      <c r="C17" s="31" t="s">
        <v>466</v>
      </c>
      <c r="D17" s="109"/>
      <c r="E17" s="390"/>
      <c r="F17" s="390"/>
      <c r="G17" s="390"/>
      <c r="H17" s="390"/>
      <c r="I17" s="391">
        <f>SUM(E17:H17)</f>
        <v>0</v>
      </c>
    </row>
    <row r="18" spans="2:13" x14ac:dyDescent="0.2">
      <c r="C18" s="580" t="s">
        <v>465</v>
      </c>
      <c r="D18" s="581"/>
      <c r="E18" s="393">
        <f>SUM(E15:E17)</f>
        <v>0</v>
      </c>
      <c r="F18" s="393">
        <f>SUM(F15:F17)</f>
        <v>0</v>
      </c>
      <c r="G18" s="393">
        <f>SUM(G15:G17)</f>
        <v>0</v>
      </c>
      <c r="H18" s="393">
        <f>SUM(H15:H17)</f>
        <v>0</v>
      </c>
      <c r="I18" s="393">
        <f>SUM(I15:I17)</f>
        <v>0</v>
      </c>
      <c r="K18" s="123">
        <f>'Const Cost Addm'!G258</f>
        <v>0</v>
      </c>
      <c r="L18" s="183">
        <f>I18-K18</f>
        <v>0</v>
      </c>
      <c r="M18" t="str">
        <f>IF(L18=0,"ok","error, does not reconcile to the construction cost addendum")</f>
        <v>ok</v>
      </c>
    </row>
    <row r="19" spans="2:13" x14ac:dyDescent="0.2">
      <c r="C19" s="578" t="s">
        <v>467</v>
      </c>
      <c r="D19" s="578"/>
      <c r="E19" s="578"/>
      <c r="F19" s="578"/>
      <c r="G19" s="578"/>
      <c r="H19" s="578"/>
      <c r="I19" s="578"/>
    </row>
    <row r="20" spans="2:13" x14ac:dyDescent="0.2">
      <c r="B20" s="20">
        <v>8</v>
      </c>
      <c r="C20" s="579" t="s">
        <v>449</v>
      </c>
      <c r="D20" s="577"/>
      <c r="E20" s="389"/>
      <c r="F20" s="390"/>
      <c r="G20" s="390"/>
      <c r="H20" s="390"/>
      <c r="I20" s="391">
        <f t="shared" ref="I20:I31" si="0">SUM(E20:H20)</f>
        <v>0</v>
      </c>
      <c r="K20" s="180"/>
    </row>
    <row r="21" spans="2:13" x14ac:dyDescent="0.2">
      <c r="B21" s="20">
        <v>9</v>
      </c>
      <c r="C21" s="579" t="s">
        <v>450</v>
      </c>
      <c r="D21" s="577"/>
      <c r="E21" s="390"/>
      <c r="F21" s="390"/>
      <c r="G21" s="390"/>
      <c r="H21" s="390"/>
      <c r="I21" s="391">
        <f t="shared" si="0"/>
        <v>0</v>
      </c>
      <c r="K21" s="17"/>
    </row>
    <row r="22" spans="2:13" x14ac:dyDescent="0.2">
      <c r="B22" s="20">
        <v>10</v>
      </c>
      <c r="C22" s="576" t="s">
        <v>1151</v>
      </c>
      <c r="D22" s="577"/>
      <c r="E22" s="390"/>
      <c r="F22" s="390"/>
      <c r="G22" s="390"/>
      <c r="H22" s="390"/>
      <c r="I22" s="391">
        <f t="shared" si="0"/>
        <v>0</v>
      </c>
      <c r="K22" s="17"/>
    </row>
    <row r="23" spans="2:13" x14ac:dyDescent="0.2">
      <c r="B23" s="20">
        <v>11</v>
      </c>
      <c r="C23" s="579" t="s">
        <v>451</v>
      </c>
      <c r="D23" s="577"/>
      <c r="E23" s="402">
        <f>'10-G'!C49</f>
        <v>0</v>
      </c>
      <c r="F23" s="402">
        <f>'10-G'!D49</f>
        <v>0</v>
      </c>
      <c r="G23" s="402">
        <f>'10-G'!E49</f>
        <v>0</v>
      </c>
      <c r="H23" s="402">
        <f>'10-G'!F49</f>
        <v>0</v>
      </c>
      <c r="I23" s="391">
        <f t="shared" si="0"/>
        <v>0</v>
      </c>
      <c r="K23" s="17"/>
    </row>
    <row r="24" spans="2:13" x14ac:dyDescent="0.2">
      <c r="B24" s="20">
        <v>12</v>
      </c>
      <c r="C24" s="576" t="s">
        <v>453</v>
      </c>
      <c r="D24" s="577"/>
      <c r="E24" s="390"/>
      <c r="F24" s="390"/>
      <c r="G24" s="390"/>
      <c r="H24" s="390"/>
      <c r="I24" s="391">
        <f t="shared" si="0"/>
        <v>0</v>
      </c>
      <c r="K24" s="17"/>
    </row>
    <row r="25" spans="2:13" x14ac:dyDescent="0.2">
      <c r="B25" s="20">
        <v>13</v>
      </c>
      <c r="C25" s="576" t="s">
        <v>452</v>
      </c>
      <c r="D25" s="577"/>
      <c r="E25" s="390"/>
      <c r="F25" s="390"/>
      <c r="G25" s="390"/>
      <c r="H25" s="390"/>
      <c r="I25" s="391">
        <f t="shared" si="0"/>
        <v>0</v>
      </c>
      <c r="K25" s="17"/>
    </row>
    <row r="26" spans="2:13" x14ac:dyDescent="0.2">
      <c r="B26" s="20">
        <v>14</v>
      </c>
      <c r="C26" s="579" t="s">
        <v>454</v>
      </c>
      <c r="D26" s="577"/>
      <c r="E26" s="390"/>
      <c r="F26" s="390"/>
      <c r="G26" s="390"/>
      <c r="H26" s="390"/>
      <c r="I26" s="391">
        <f t="shared" si="0"/>
        <v>0</v>
      </c>
      <c r="K26" s="17"/>
    </row>
    <row r="27" spans="2:13" x14ac:dyDescent="0.2">
      <c r="B27" s="20">
        <v>15</v>
      </c>
      <c r="C27" s="576" t="s">
        <v>1144</v>
      </c>
      <c r="D27" s="577"/>
      <c r="E27" s="390"/>
      <c r="F27" s="390"/>
      <c r="G27" s="390"/>
      <c r="H27" s="390"/>
      <c r="I27" s="391">
        <f t="shared" si="0"/>
        <v>0</v>
      </c>
      <c r="K27" s="17"/>
    </row>
    <row r="28" spans="2:13" x14ac:dyDescent="0.2">
      <c r="B28" s="20">
        <v>16</v>
      </c>
      <c r="C28" s="373" t="s">
        <v>1110</v>
      </c>
      <c r="D28" s="370"/>
      <c r="E28" s="390"/>
      <c r="F28" s="390"/>
      <c r="G28" s="390"/>
      <c r="H28" s="390"/>
      <c r="I28" s="391">
        <f t="shared" si="0"/>
        <v>0</v>
      </c>
      <c r="K28" s="17"/>
    </row>
    <row r="29" spans="2:13" x14ac:dyDescent="0.2">
      <c r="B29" s="20">
        <v>17</v>
      </c>
      <c r="C29" s="373" t="s">
        <v>1122</v>
      </c>
      <c r="D29" s="371"/>
      <c r="E29" s="390"/>
      <c r="F29" s="390"/>
      <c r="G29" s="390"/>
      <c r="H29" s="390"/>
      <c r="I29" s="391">
        <f t="shared" si="0"/>
        <v>0</v>
      </c>
      <c r="K29" s="17"/>
    </row>
    <row r="30" spans="2:13" x14ac:dyDescent="0.2">
      <c r="B30" s="20">
        <v>18</v>
      </c>
      <c r="C30" s="31" t="s">
        <v>1128</v>
      </c>
      <c r="D30" s="109"/>
      <c r="E30" s="390"/>
      <c r="F30" s="390"/>
      <c r="G30" s="390"/>
      <c r="H30" s="390"/>
      <c r="I30" s="391">
        <f t="shared" si="0"/>
        <v>0</v>
      </c>
      <c r="K30" s="17"/>
    </row>
    <row r="31" spans="2:13" x14ac:dyDescent="0.2">
      <c r="B31" s="20">
        <v>19</v>
      </c>
      <c r="C31" s="31" t="s">
        <v>1129</v>
      </c>
      <c r="D31" s="109"/>
      <c r="E31" s="390"/>
      <c r="F31" s="390"/>
      <c r="G31" s="390"/>
      <c r="H31" s="390"/>
      <c r="I31" s="391">
        <f t="shared" si="0"/>
        <v>0</v>
      </c>
      <c r="K31" s="17"/>
    </row>
    <row r="32" spans="2:13" x14ac:dyDescent="0.2">
      <c r="C32" s="580" t="s">
        <v>465</v>
      </c>
      <c r="D32" s="581"/>
      <c r="E32" s="393">
        <f>SUM(E20:E31)</f>
        <v>0</v>
      </c>
      <c r="F32" s="393">
        <f>SUM(F20:F31)</f>
        <v>0</v>
      </c>
      <c r="G32" s="393">
        <f>SUM(G20:G31)</f>
        <v>0</v>
      </c>
      <c r="H32" s="393">
        <f>SUM(H20:H31)</f>
        <v>0</v>
      </c>
      <c r="I32" s="393">
        <f>SUM(I20:I31)</f>
        <v>0</v>
      </c>
      <c r="K32" s="123">
        <f>'Const Cost Addm'!G288</f>
        <v>0</v>
      </c>
      <c r="L32" s="183">
        <f>I30+I27+I26+I25+I24+I23+I22+I21+I20-K32</f>
        <v>0</v>
      </c>
      <c r="M32" t="str">
        <f>IF(L32=0,"ok","error, does not reconcile to the construction cost addendum")</f>
        <v>ok</v>
      </c>
    </row>
    <row r="33" spans="2:9" x14ac:dyDescent="0.2">
      <c r="C33" s="578" t="s">
        <v>468</v>
      </c>
      <c r="D33" s="578"/>
      <c r="E33" s="578"/>
      <c r="F33" s="578"/>
      <c r="G33" s="578"/>
      <c r="H33" s="578"/>
      <c r="I33" s="578"/>
    </row>
    <row r="34" spans="2:9" x14ac:dyDescent="0.2">
      <c r="B34" s="20">
        <v>20</v>
      </c>
      <c r="C34" s="576" t="s">
        <v>1136</v>
      </c>
      <c r="D34" s="577"/>
      <c r="E34" s="402">
        <f>'10-A'!C16+'10-A'!C17</f>
        <v>0</v>
      </c>
      <c r="F34" s="402">
        <f>'10-A'!D16+'10-A'!D17</f>
        <v>0</v>
      </c>
      <c r="G34" s="402">
        <f>'10-A'!E16+'10-A'!E17</f>
        <v>0</v>
      </c>
      <c r="H34" s="402">
        <f>'10-A'!F16+'10-A'!F17</f>
        <v>0</v>
      </c>
      <c r="I34" s="391">
        <f>SUM(E34:H34)</f>
        <v>0</v>
      </c>
    </row>
    <row r="35" spans="2:9" x14ac:dyDescent="0.2">
      <c r="B35" s="20">
        <v>21</v>
      </c>
      <c r="C35" s="576" t="s">
        <v>1080</v>
      </c>
      <c r="D35" s="577"/>
      <c r="E35" s="402">
        <f>'10-A'!C19+'10-A'!C20+'10-A'!C21+'10-A'!C22+'10-A'!C23</f>
        <v>0</v>
      </c>
      <c r="F35" s="402">
        <f>'10-A'!D19+'10-A'!D20+'10-A'!D21+'10-A'!D22+'10-A'!D23</f>
        <v>0</v>
      </c>
      <c r="G35" s="402">
        <f>'10-A'!E19+'10-A'!E20+'10-A'!E21+'10-A'!E22+'10-A'!E23</f>
        <v>0</v>
      </c>
      <c r="H35" s="402">
        <f>'10-A'!F19+'10-A'!F20+'10-A'!F21+'10-A'!F22+'10-A'!F23</f>
        <v>0</v>
      </c>
      <c r="I35" s="391">
        <f>SUM(E35:H35)</f>
        <v>0</v>
      </c>
    </row>
    <row r="36" spans="2:9" x14ac:dyDescent="0.2">
      <c r="B36" s="20">
        <v>22</v>
      </c>
      <c r="C36" s="576" t="s">
        <v>1123</v>
      </c>
      <c r="D36" s="577"/>
      <c r="E36" s="390"/>
      <c r="F36" s="390"/>
      <c r="G36" s="390"/>
      <c r="H36" s="390"/>
      <c r="I36" s="391">
        <f>SUM(E36:H36)</f>
        <v>0</v>
      </c>
    </row>
    <row r="37" spans="2:9" x14ac:dyDescent="0.2">
      <c r="B37" s="20">
        <v>23</v>
      </c>
      <c r="C37" s="576" t="s">
        <v>1145</v>
      </c>
      <c r="D37" s="577"/>
      <c r="E37" s="390"/>
      <c r="F37" s="390"/>
      <c r="G37" s="390"/>
      <c r="H37" s="390"/>
      <c r="I37" s="391">
        <f>SUM(E37:H37)</f>
        <v>0</v>
      </c>
    </row>
    <row r="38" spans="2:9" x14ac:dyDescent="0.2">
      <c r="B38" s="20">
        <v>24</v>
      </c>
      <c r="C38" s="31" t="s">
        <v>466</v>
      </c>
      <c r="D38" s="109"/>
      <c r="E38" s="390"/>
      <c r="F38" s="390"/>
      <c r="G38" s="390"/>
      <c r="H38" s="390"/>
      <c r="I38" s="391">
        <f>SUM(E38:H38)</f>
        <v>0</v>
      </c>
    </row>
    <row r="39" spans="2:9" x14ac:dyDescent="0.2">
      <c r="C39" s="580" t="s">
        <v>465</v>
      </c>
      <c r="D39" s="581"/>
      <c r="E39" s="393">
        <f>SUM(E34:E38)</f>
        <v>0</v>
      </c>
      <c r="F39" s="393">
        <f>SUM(F34:F38)</f>
        <v>0</v>
      </c>
      <c r="G39" s="393">
        <f>SUM(G34:G38)</f>
        <v>0</v>
      </c>
      <c r="H39" s="393">
        <f>SUM(H34:H38)</f>
        <v>0</v>
      </c>
      <c r="I39" s="393">
        <f>SUM(I34:I38)</f>
        <v>0</v>
      </c>
    </row>
    <row r="40" spans="2:9" x14ac:dyDescent="0.2">
      <c r="C40" s="578" t="s">
        <v>469</v>
      </c>
      <c r="D40" s="578"/>
      <c r="E40" s="578"/>
      <c r="F40" s="578"/>
      <c r="G40" s="578"/>
      <c r="H40" s="578"/>
      <c r="I40" s="578"/>
    </row>
    <row r="41" spans="2:9" x14ac:dyDescent="0.2">
      <c r="B41" s="20">
        <v>25</v>
      </c>
      <c r="C41" s="579" t="s">
        <v>455</v>
      </c>
      <c r="D41" s="577"/>
      <c r="E41" s="390"/>
      <c r="F41" s="390"/>
      <c r="G41" s="390"/>
      <c r="H41" s="390"/>
      <c r="I41" s="391">
        <f>SUM(E41:H41)</f>
        <v>0</v>
      </c>
    </row>
    <row r="42" spans="2:9" x14ac:dyDescent="0.2">
      <c r="B42" s="20">
        <v>26</v>
      </c>
      <c r="C42" s="576" t="s">
        <v>1093</v>
      </c>
      <c r="D42" s="577"/>
      <c r="E42" s="390"/>
      <c r="F42" s="390"/>
      <c r="G42" s="390"/>
      <c r="H42" s="390"/>
      <c r="I42" s="391">
        <f>SUM(E42:H42)</f>
        <v>0</v>
      </c>
    </row>
    <row r="43" spans="2:9" x14ac:dyDescent="0.2">
      <c r="B43" s="20">
        <v>27</v>
      </c>
      <c r="C43" s="579" t="s">
        <v>470</v>
      </c>
      <c r="D43" s="577"/>
      <c r="E43" s="390"/>
      <c r="F43" s="390"/>
      <c r="G43" s="390"/>
      <c r="H43" s="390"/>
      <c r="I43" s="391">
        <f>SUM(E43:H43)</f>
        <v>0</v>
      </c>
    </row>
    <row r="44" spans="2:9" x14ac:dyDescent="0.2">
      <c r="B44" s="20">
        <v>28</v>
      </c>
      <c r="C44" s="373" t="s">
        <v>1082</v>
      </c>
      <c r="D44" s="371"/>
      <c r="E44" s="390"/>
      <c r="F44" s="390"/>
      <c r="G44" s="390"/>
      <c r="H44" s="390"/>
      <c r="I44" s="391">
        <f>SUM(E44:H44)</f>
        <v>0</v>
      </c>
    </row>
    <row r="45" spans="2:9" x14ac:dyDescent="0.2">
      <c r="B45" s="20">
        <v>29</v>
      </c>
      <c r="C45" s="31" t="s">
        <v>466</v>
      </c>
      <c r="D45" s="109"/>
      <c r="E45" s="390"/>
      <c r="F45" s="390"/>
      <c r="G45" s="390"/>
      <c r="H45" s="390"/>
      <c r="I45" s="391">
        <f>SUM(E45:H45)</f>
        <v>0</v>
      </c>
    </row>
    <row r="46" spans="2:9" x14ac:dyDescent="0.2">
      <c r="C46" s="580" t="s">
        <v>465</v>
      </c>
      <c r="D46" s="581"/>
      <c r="E46" s="393">
        <f>SUM(E41:E45)</f>
        <v>0</v>
      </c>
      <c r="F46" s="393">
        <f>SUM(F41:F45)</f>
        <v>0</v>
      </c>
      <c r="G46" s="393">
        <f>SUM(G41:G45)</f>
        <v>0</v>
      </c>
      <c r="H46" s="393">
        <f>SUM(H41:H45)</f>
        <v>0</v>
      </c>
      <c r="I46" s="393">
        <f>SUM(I41:I45)</f>
        <v>0</v>
      </c>
    </row>
    <row r="47" spans="2:9" x14ac:dyDescent="0.2">
      <c r="C47" s="578" t="s">
        <v>471</v>
      </c>
      <c r="D47" s="578"/>
      <c r="E47" s="578"/>
      <c r="F47" s="578"/>
      <c r="G47" s="578"/>
      <c r="H47" s="578"/>
      <c r="I47" s="578"/>
    </row>
    <row r="48" spans="2:9" x14ac:dyDescent="0.2">
      <c r="B48" s="20">
        <v>30</v>
      </c>
      <c r="C48" s="576" t="s">
        <v>456</v>
      </c>
      <c r="D48" s="577"/>
      <c r="E48" s="390"/>
      <c r="F48" s="390"/>
      <c r="G48" s="390"/>
      <c r="H48" s="390"/>
      <c r="I48" s="391">
        <f t="shared" ref="I48:I53" si="1">SUM(E48:H48)</f>
        <v>0</v>
      </c>
    </row>
    <row r="49" spans="2:9" x14ac:dyDescent="0.2">
      <c r="B49" s="20">
        <v>31</v>
      </c>
      <c r="C49" s="576" t="s">
        <v>487</v>
      </c>
      <c r="D49" s="577"/>
      <c r="E49" s="390"/>
      <c r="F49" s="390"/>
      <c r="G49" s="390"/>
      <c r="H49" s="390"/>
      <c r="I49" s="391">
        <f t="shared" si="1"/>
        <v>0</v>
      </c>
    </row>
    <row r="50" spans="2:9" x14ac:dyDescent="0.2">
      <c r="B50" s="20">
        <v>32</v>
      </c>
      <c r="C50" s="579" t="s">
        <v>1083</v>
      </c>
      <c r="D50" s="577"/>
      <c r="E50" s="402">
        <f>'10-A'!C25+'10-A'!C26+'10-A'!C27</f>
        <v>0</v>
      </c>
      <c r="F50" s="402">
        <f>'10-A'!D25+'10-A'!D26+'10-A'!D27</f>
        <v>0</v>
      </c>
      <c r="G50" s="402">
        <f>'10-A'!E25+'10-A'!E26+'10-A'!E27</f>
        <v>0</v>
      </c>
      <c r="H50" s="402">
        <f>'10-A'!F25+'10-A'!F26+'10-A'!F27</f>
        <v>0</v>
      </c>
      <c r="I50" s="391">
        <f t="shared" si="1"/>
        <v>0</v>
      </c>
    </row>
    <row r="51" spans="2:9" x14ac:dyDescent="0.2">
      <c r="B51" s="20">
        <v>33</v>
      </c>
      <c r="C51" s="576" t="s">
        <v>1141</v>
      </c>
      <c r="D51" s="577"/>
      <c r="E51" s="390"/>
      <c r="F51" s="390"/>
      <c r="G51" s="390"/>
      <c r="H51" s="390"/>
      <c r="I51" s="391">
        <f t="shared" si="1"/>
        <v>0</v>
      </c>
    </row>
    <row r="52" spans="2:9" x14ac:dyDescent="0.2">
      <c r="B52" s="20">
        <v>34</v>
      </c>
      <c r="C52" s="579" t="s">
        <v>457</v>
      </c>
      <c r="D52" s="577"/>
      <c r="E52" s="390"/>
      <c r="F52" s="390"/>
      <c r="G52" s="390"/>
      <c r="H52" s="390"/>
      <c r="I52" s="391">
        <f t="shared" si="1"/>
        <v>0</v>
      </c>
    </row>
    <row r="53" spans="2:9" x14ac:dyDescent="0.2">
      <c r="B53" s="20">
        <v>35</v>
      </c>
      <c r="C53" s="31" t="s">
        <v>466</v>
      </c>
      <c r="D53" s="109"/>
      <c r="E53" s="390"/>
      <c r="F53" s="390"/>
      <c r="G53" s="390"/>
      <c r="H53" s="390"/>
      <c r="I53" s="391">
        <f t="shared" si="1"/>
        <v>0</v>
      </c>
    </row>
    <row r="54" spans="2:9" x14ac:dyDescent="0.2">
      <c r="C54" s="580" t="s">
        <v>465</v>
      </c>
      <c r="D54" s="581"/>
      <c r="E54" s="393">
        <f>SUM(E48:E53)</f>
        <v>0</v>
      </c>
      <c r="F54" s="393">
        <f>SUM(F48:F53)</f>
        <v>0</v>
      </c>
      <c r="G54" s="393">
        <f>SUM(G48:G53)</f>
        <v>0</v>
      </c>
      <c r="H54" s="393">
        <f>SUM(H48:H53)</f>
        <v>0</v>
      </c>
      <c r="I54" s="393">
        <f>SUM(I48:I53)</f>
        <v>0</v>
      </c>
    </row>
    <row r="55" spans="2:9" x14ac:dyDescent="0.2">
      <c r="C55" s="578" t="s">
        <v>472</v>
      </c>
      <c r="D55" s="578"/>
      <c r="E55" s="578"/>
      <c r="F55" s="578"/>
      <c r="G55" s="578"/>
      <c r="H55" s="578"/>
      <c r="I55" s="578"/>
    </row>
    <row r="56" spans="2:9" x14ac:dyDescent="0.2">
      <c r="B56" s="20">
        <v>36</v>
      </c>
      <c r="C56" s="576" t="s">
        <v>1138</v>
      </c>
      <c r="D56" s="577"/>
      <c r="E56" s="389"/>
      <c r="F56" s="390"/>
      <c r="G56" s="390"/>
      <c r="H56" s="390"/>
      <c r="I56" s="391">
        <f t="shared" ref="I56:I63" si="2">SUM(E56:H56)</f>
        <v>0</v>
      </c>
    </row>
    <row r="57" spans="2:9" x14ac:dyDescent="0.2">
      <c r="B57" s="20">
        <v>37</v>
      </c>
      <c r="C57" s="579" t="s">
        <v>473</v>
      </c>
      <c r="D57" s="577"/>
      <c r="E57" s="402">
        <f>'10-A'!C29+'10-A'!C30+'10-A'!C31</f>
        <v>0</v>
      </c>
      <c r="F57" s="402">
        <f>'10-A'!D29+'10-A'!D30+'10-A'!D31</f>
        <v>0</v>
      </c>
      <c r="G57" s="402">
        <f>'10-A'!E29+'10-A'!E30+'10-A'!E31</f>
        <v>0</v>
      </c>
      <c r="H57" s="402">
        <f>'10-A'!F29+'10-A'!F30+'10-A'!F31</f>
        <v>0</v>
      </c>
      <c r="I57" s="391">
        <f t="shared" si="2"/>
        <v>0</v>
      </c>
    </row>
    <row r="58" spans="2:9" x14ac:dyDescent="0.2">
      <c r="B58" s="20">
        <v>38</v>
      </c>
      <c r="C58" s="576" t="s">
        <v>458</v>
      </c>
      <c r="D58" s="577"/>
      <c r="E58" s="390"/>
      <c r="F58" s="390"/>
      <c r="G58" s="390"/>
      <c r="H58" s="390"/>
      <c r="I58" s="391">
        <f t="shared" si="2"/>
        <v>0</v>
      </c>
    </row>
    <row r="59" spans="2:9" x14ac:dyDescent="0.2">
      <c r="B59" s="20">
        <v>39</v>
      </c>
      <c r="C59" s="576" t="s">
        <v>1160</v>
      </c>
      <c r="D59" s="577"/>
      <c r="E59" s="390"/>
      <c r="F59" s="390"/>
      <c r="G59" s="390"/>
      <c r="H59" s="390"/>
      <c r="I59" s="391">
        <f t="shared" si="2"/>
        <v>0</v>
      </c>
    </row>
    <row r="60" spans="2:9" x14ac:dyDescent="0.2">
      <c r="B60" s="20">
        <v>40</v>
      </c>
      <c r="C60" s="576" t="s">
        <v>1081</v>
      </c>
      <c r="D60" s="577"/>
      <c r="E60" s="390"/>
      <c r="F60" s="390"/>
      <c r="G60" s="390"/>
      <c r="H60" s="390"/>
      <c r="I60" s="391">
        <f t="shared" si="2"/>
        <v>0</v>
      </c>
    </row>
    <row r="61" spans="2:9" x14ac:dyDescent="0.2">
      <c r="B61" s="20">
        <v>41</v>
      </c>
      <c r="C61" s="576" t="s">
        <v>1137</v>
      </c>
      <c r="D61" s="577"/>
      <c r="E61" s="402">
        <f>'10-A'!C33+'10-A'!C34+'10-A'!C35+'10-A'!C36+'10-A'!C37</f>
        <v>0</v>
      </c>
      <c r="F61" s="402">
        <f>'10-A'!D33+'10-A'!D34+'10-A'!D35+'10-A'!D36+'10-A'!D37</f>
        <v>0</v>
      </c>
      <c r="G61" s="402">
        <f>'10-A'!E33+'10-A'!E34+'10-A'!E35+'10-A'!E36+'10-A'!E37</f>
        <v>0</v>
      </c>
      <c r="H61" s="402">
        <f>'10-A'!F33+'10-A'!F34+'10-A'!F35+'10-A'!F36+'10-A'!F37</f>
        <v>0</v>
      </c>
      <c r="I61" s="391">
        <f t="shared" si="2"/>
        <v>0</v>
      </c>
    </row>
    <row r="62" spans="2:9" x14ac:dyDescent="0.2">
      <c r="B62" s="20">
        <v>42</v>
      </c>
      <c r="C62" s="293" t="s">
        <v>1022</v>
      </c>
      <c r="D62" s="294"/>
      <c r="E62" s="390"/>
      <c r="F62" s="390"/>
      <c r="G62" s="390"/>
      <c r="H62" s="390"/>
      <c r="I62" s="391">
        <f t="shared" si="2"/>
        <v>0</v>
      </c>
    </row>
    <row r="63" spans="2:9" x14ac:dyDescent="0.2">
      <c r="B63" s="20">
        <v>43</v>
      </c>
      <c r="C63" s="31" t="s">
        <v>466</v>
      </c>
      <c r="D63" s="109"/>
      <c r="E63" s="390"/>
      <c r="F63" s="390"/>
      <c r="G63" s="390"/>
      <c r="H63" s="390"/>
      <c r="I63" s="391">
        <f t="shared" si="2"/>
        <v>0</v>
      </c>
    </row>
    <row r="64" spans="2:9" x14ac:dyDescent="0.2">
      <c r="C64" s="580" t="s">
        <v>465</v>
      </c>
      <c r="D64" s="581"/>
      <c r="E64" s="393">
        <f>SUM(E56:E63)</f>
        <v>0</v>
      </c>
      <c r="F64" s="393">
        <f>SUM(F56:F63)</f>
        <v>0</v>
      </c>
      <c r="G64" s="393">
        <f>SUM(G56:G63)</f>
        <v>0</v>
      </c>
      <c r="H64" s="393">
        <f>SUM(H56:H63)</f>
        <v>0</v>
      </c>
      <c r="I64" s="393">
        <f>SUM(I56:I63)</f>
        <v>0</v>
      </c>
    </row>
    <row r="65" spans="2:9" x14ac:dyDescent="0.2">
      <c r="C65" s="589" t="s">
        <v>474</v>
      </c>
      <c r="D65" s="589"/>
      <c r="E65" s="589"/>
      <c r="F65" s="589"/>
      <c r="G65" s="589"/>
      <c r="H65" s="589"/>
      <c r="I65" s="589"/>
    </row>
    <row r="66" spans="2:9" x14ac:dyDescent="0.2">
      <c r="B66" s="20">
        <v>44</v>
      </c>
      <c r="C66" s="579" t="s">
        <v>459</v>
      </c>
      <c r="D66" s="577"/>
      <c r="E66" s="394"/>
      <c r="F66" s="395"/>
      <c r="G66" s="395"/>
      <c r="H66" s="395"/>
      <c r="I66" s="396">
        <f>SUM(E66:H66)</f>
        <v>0</v>
      </c>
    </row>
    <row r="67" spans="2:9" x14ac:dyDescent="0.2">
      <c r="B67" s="20">
        <v>45</v>
      </c>
      <c r="C67" s="579" t="s">
        <v>460</v>
      </c>
      <c r="D67" s="577"/>
      <c r="E67" s="395"/>
      <c r="F67" s="395"/>
      <c r="G67" s="395"/>
      <c r="H67" s="395"/>
      <c r="I67" s="396">
        <f>SUM(E67:H67)</f>
        <v>0</v>
      </c>
    </row>
    <row r="68" spans="2:9" x14ac:dyDescent="0.2">
      <c r="B68" s="20">
        <v>46</v>
      </c>
      <c r="C68" s="31" t="s">
        <v>466</v>
      </c>
      <c r="D68" s="109"/>
      <c r="E68" s="395"/>
      <c r="F68" s="395"/>
      <c r="G68" s="395"/>
      <c r="H68" s="395"/>
      <c r="I68" s="396">
        <f>SUM(E68:H68)</f>
        <v>0</v>
      </c>
    </row>
    <row r="69" spans="2:9" x14ac:dyDescent="0.2">
      <c r="C69" s="580" t="s">
        <v>465</v>
      </c>
      <c r="D69" s="581"/>
      <c r="E69" s="393">
        <f>SUM(E66:E68)</f>
        <v>0</v>
      </c>
      <c r="F69" s="393">
        <f>SUM(F66:F68)</f>
        <v>0</v>
      </c>
      <c r="G69" s="393">
        <f>SUM(G66:G68)</f>
        <v>0</v>
      </c>
      <c r="H69" s="393">
        <f>SUM(H66:H68)</f>
        <v>0</v>
      </c>
      <c r="I69" s="393">
        <f>SUM(I66:I68)</f>
        <v>0</v>
      </c>
    </row>
    <row r="70" spans="2:9" x14ac:dyDescent="0.2">
      <c r="C70" s="578" t="s">
        <v>488</v>
      </c>
      <c r="D70" s="578"/>
      <c r="E70" s="578"/>
      <c r="F70" s="578"/>
      <c r="G70" s="578"/>
      <c r="H70" s="578"/>
      <c r="I70" s="578"/>
    </row>
    <row r="71" spans="2:9" x14ac:dyDescent="0.2">
      <c r="B71" s="20">
        <v>47</v>
      </c>
      <c r="C71" s="579" t="s">
        <v>489</v>
      </c>
      <c r="D71" s="577"/>
      <c r="E71" s="390"/>
      <c r="F71" s="390"/>
      <c r="G71" s="390"/>
      <c r="H71" s="390"/>
      <c r="I71" s="391">
        <f>SUM(E71:H71)</f>
        <v>0</v>
      </c>
    </row>
    <row r="72" spans="2:9" x14ac:dyDescent="0.2">
      <c r="B72" s="20">
        <v>48</v>
      </c>
      <c r="C72" s="31" t="s">
        <v>466</v>
      </c>
      <c r="D72" s="109"/>
      <c r="E72" s="390"/>
      <c r="F72" s="390"/>
      <c r="G72" s="390"/>
      <c r="H72" s="390"/>
      <c r="I72" s="391">
        <f>SUM(E72:H72)</f>
        <v>0</v>
      </c>
    </row>
    <row r="73" spans="2:9" x14ac:dyDescent="0.2">
      <c r="C73" s="580" t="s">
        <v>465</v>
      </c>
      <c r="D73" s="581"/>
      <c r="E73" s="393">
        <f>SUM(E71:E72)</f>
        <v>0</v>
      </c>
      <c r="F73" s="393">
        <f>SUM(F71:F72)</f>
        <v>0</v>
      </c>
      <c r="G73" s="393">
        <f>SUM(G71:G72)</f>
        <v>0</v>
      </c>
      <c r="H73" s="393">
        <f>SUM(H71:H72)</f>
        <v>0</v>
      </c>
      <c r="I73" s="393">
        <f>SUM(I71:I72)</f>
        <v>0</v>
      </c>
    </row>
    <row r="74" spans="2:9" x14ac:dyDescent="0.2">
      <c r="C74" s="578" t="s">
        <v>490</v>
      </c>
      <c r="D74" s="578"/>
      <c r="E74" s="578"/>
      <c r="F74" s="578"/>
      <c r="G74" s="578"/>
      <c r="H74" s="578"/>
      <c r="I74" s="578"/>
    </row>
    <row r="75" spans="2:9" x14ac:dyDescent="0.2">
      <c r="B75" s="20">
        <v>49</v>
      </c>
      <c r="C75" s="579" t="s">
        <v>461</v>
      </c>
      <c r="D75" s="577"/>
      <c r="E75" s="390"/>
      <c r="F75" s="390"/>
      <c r="G75" s="390"/>
      <c r="H75" s="390"/>
      <c r="I75" s="391">
        <f>SUM(E75:H75)</f>
        <v>0</v>
      </c>
    </row>
    <row r="76" spans="2:9" x14ac:dyDescent="0.2">
      <c r="B76" s="20">
        <v>50</v>
      </c>
      <c r="C76" s="31" t="s">
        <v>466</v>
      </c>
      <c r="D76" s="109"/>
      <c r="E76" s="390"/>
      <c r="F76" s="390"/>
      <c r="G76" s="390"/>
      <c r="H76" s="390"/>
      <c r="I76" s="391">
        <f>SUM(E76:H76)</f>
        <v>0</v>
      </c>
    </row>
    <row r="77" spans="2:9" x14ac:dyDescent="0.2">
      <c r="C77" s="580" t="s">
        <v>465</v>
      </c>
      <c r="D77" s="581"/>
      <c r="E77" s="393">
        <f>SUM(E75:E76)</f>
        <v>0</v>
      </c>
      <c r="F77" s="393">
        <f>SUM(F75:F76)</f>
        <v>0</v>
      </c>
      <c r="G77" s="393">
        <f>SUM(G75:G76)</f>
        <v>0</v>
      </c>
      <c r="H77" s="393">
        <f>SUM(H75:H76)</f>
        <v>0</v>
      </c>
      <c r="I77" s="393">
        <f>SUM(I75:I76)</f>
        <v>0</v>
      </c>
    </row>
    <row r="78" spans="2:9" x14ac:dyDescent="0.2">
      <c r="C78" s="17"/>
      <c r="D78" s="17"/>
      <c r="E78" s="49"/>
      <c r="F78" s="49"/>
      <c r="G78" s="49"/>
      <c r="H78" s="49"/>
    </row>
    <row r="79" spans="2:9" x14ac:dyDescent="0.2">
      <c r="B79">
        <v>51</v>
      </c>
      <c r="C79" s="587" t="s">
        <v>1172</v>
      </c>
      <c r="D79" s="588"/>
      <c r="E79" s="393">
        <f>E13+E18+E32+E39+E46+E54+E64+E69+E73+E77</f>
        <v>0</v>
      </c>
      <c r="F79" s="393">
        <f>F13+F18+F32+F39+F46+F54+F64+F69+F73+F77</f>
        <v>0</v>
      </c>
      <c r="G79" s="393">
        <f>G13+G18+G32+G39+G46+G54+G64+G69+G73+G77</f>
        <v>0</v>
      </c>
      <c r="H79" s="393">
        <f>H13+H18+H32+H39+H46+H54+H64+H69+H73+H77</f>
        <v>0</v>
      </c>
      <c r="I79" s="391">
        <f>SUM(E79:H79)</f>
        <v>0</v>
      </c>
    </row>
    <row r="80" spans="2:9" x14ac:dyDescent="0.2">
      <c r="E80" s="49"/>
      <c r="F80" s="49"/>
      <c r="G80" s="49"/>
      <c r="H80" s="49"/>
    </row>
    <row r="81" spans="2:9" ht="13.5" thickBot="1" x14ac:dyDescent="0.25">
      <c r="B81" s="8"/>
      <c r="C81" s="8" t="s">
        <v>491</v>
      </c>
      <c r="D81" s="8"/>
      <c r="E81" s="8"/>
      <c r="F81" s="8"/>
      <c r="G81" s="8"/>
      <c r="H81" s="8"/>
      <c r="I81" s="8"/>
    </row>
    <row r="82" spans="2:9" ht="13.5" thickTop="1" x14ac:dyDescent="0.2">
      <c r="I82" s="20" t="s">
        <v>661</v>
      </c>
    </row>
  </sheetData>
  <sheetProtection password="CB3D" sheet="1" objects="1" scenarios="1"/>
  <mergeCells count="59">
    <mergeCell ref="C64:D64"/>
    <mergeCell ref="C70:I70"/>
    <mergeCell ref="C71:D71"/>
    <mergeCell ref="C66:D66"/>
    <mergeCell ref="C67:D67"/>
    <mergeCell ref="C69:D69"/>
    <mergeCell ref="C65:I65"/>
    <mergeCell ref="C79:D79"/>
    <mergeCell ref="C73:D73"/>
    <mergeCell ref="C75:D75"/>
    <mergeCell ref="C77:D77"/>
    <mergeCell ref="C74:I74"/>
    <mergeCell ref="C15:D15"/>
    <mergeCell ref="C16:D16"/>
    <mergeCell ref="C18:D18"/>
    <mergeCell ref="C49:D49"/>
    <mergeCell ref="C50:D50"/>
    <mergeCell ref="C22:D22"/>
    <mergeCell ref="C23:D23"/>
    <mergeCell ref="C24:D24"/>
    <mergeCell ref="C25:D25"/>
    <mergeCell ref="C39:D39"/>
    <mergeCell ref="C40:I40"/>
    <mergeCell ref="C46:D46"/>
    <mergeCell ref="C48:D48"/>
    <mergeCell ref="C41:D41"/>
    <mergeCell ref="C42:D42"/>
    <mergeCell ref="C43:D43"/>
    <mergeCell ref="C27:D27"/>
    <mergeCell ref="C32:D32"/>
    <mergeCell ref="C34:D34"/>
    <mergeCell ref="G5:H5"/>
    <mergeCell ref="C8:I8"/>
    <mergeCell ref="E5:E6"/>
    <mergeCell ref="F5:F6"/>
    <mergeCell ref="C26:D26"/>
    <mergeCell ref="C20:D20"/>
    <mergeCell ref="C21:D21"/>
    <mergeCell ref="C9:D9"/>
    <mergeCell ref="C10:D10"/>
    <mergeCell ref="C11:D11"/>
    <mergeCell ref="C13:D13"/>
    <mergeCell ref="C14:I14"/>
    <mergeCell ref="C19:I19"/>
    <mergeCell ref="C37:D37"/>
    <mergeCell ref="C61:D61"/>
    <mergeCell ref="C35:D35"/>
    <mergeCell ref="C36:D36"/>
    <mergeCell ref="C33:I33"/>
    <mergeCell ref="C51:D51"/>
    <mergeCell ref="C52:D52"/>
    <mergeCell ref="C47:I47"/>
    <mergeCell ref="C58:D58"/>
    <mergeCell ref="C54:D54"/>
    <mergeCell ref="C56:D56"/>
    <mergeCell ref="C57:D57"/>
    <mergeCell ref="C55:I55"/>
    <mergeCell ref="C59:D59"/>
    <mergeCell ref="C60:D60"/>
  </mergeCells>
  <phoneticPr fontId="3" type="noConversion"/>
  <pageMargins left="1.1599999999999999" right="0.4" top="0.31" bottom="0.33" header="0.25" footer="0.26"/>
  <pageSetup scale="70" orientation="portrait" r:id="rId1"/>
  <headerFooter alignWithMargins="0">
    <oddHeader>&amp;C&amp;"Arial,Bold"2019 Low-Income Housing Tax Credit Application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zoomScaleNormal="100" workbookViewId="0">
      <selection activeCell="E9" sqref="E9:F9"/>
    </sheetView>
  </sheetViews>
  <sheetFormatPr defaultRowHeight="12.75" x14ac:dyDescent="0.2"/>
  <cols>
    <col min="1" max="1" width="1.7109375" customWidth="1"/>
    <col min="2" max="2" width="36.7109375" customWidth="1"/>
    <col min="3" max="7" width="15.7109375" customWidth="1"/>
    <col min="8" max="8" width="1.7109375" customWidth="1"/>
  </cols>
  <sheetData>
    <row r="1" spans="2:7" x14ac:dyDescent="0.2">
      <c r="B1" s="349">
        <f>'1'!J4</f>
        <v>0</v>
      </c>
      <c r="C1" s="6"/>
      <c r="G1" s="68">
        <f>'1'!P4</f>
        <v>0</v>
      </c>
    </row>
    <row r="3" spans="2:7" ht="15.75" x14ac:dyDescent="0.25">
      <c r="B3" s="7" t="s">
        <v>1184</v>
      </c>
      <c r="C3" s="5"/>
      <c r="D3" s="5"/>
      <c r="E3" s="5"/>
      <c r="F3" s="5"/>
      <c r="G3" s="5"/>
    </row>
    <row r="4" spans="2:7" ht="4.5" customHeight="1" x14ac:dyDescent="0.2"/>
    <row r="5" spans="2:7" x14ac:dyDescent="0.2">
      <c r="B5" s="6" t="s">
        <v>1188</v>
      </c>
    </row>
    <row r="7" spans="2:7" x14ac:dyDescent="0.2">
      <c r="B7" s="71" t="s">
        <v>1162</v>
      </c>
    </row>
    <row r="9" spans="2:7" x14ac:dyDescent="0.2">
      <c r="B9" s="590" t="s">
        <v>1087</v>
      </c>
      <c r="C9" s="592" t="s">
        <v>51</v>
      </c>
      <c r="D9" s="585" t="s">
        <v>53</v>
      </c>
      <c r="E9" s="582" t="s">
        <v>1023</v>
      </c>
      <c r="F9" s="583"/>
      <c r="G9" s="53"/>
    </row>
    <row r="10" spans="2:7" x14ac:dyDescent="0.2">
      <c r="B10" s="591"/>
      <c r="C10" s="593"/>
      <c r="D10" s="586"/>
      <c r="E10" s="387" t="s">
        <v>52</v>
      </c>
      <c r="F10" s="387" t="s">
        <v>53</v>
      </c>
      <c r="G10" s="54" t="s">
        <v>279</v>
      </c>
    </row>
    <row r="11" spans="2:7" ht="4.5" customHeight="1" x14ac:dyDescent="0.2">
      <c r="B11" s="212"/>
    </row>
    <row r="12" spans="2:7" ht="18" customHeight="1" x14ac:dyDescent="0.2">
      <c r="B12" s="403" t="s">
        <v>1127</v>
      </c>
      <c r="C12" s="64"/>
      <c r="D12" s="64"/>
      <c r="E12" s="64"/>
      <c r="F12" s="64"/>
      <c r="G12" s="64"/>
    </row>
    <row r="13" spans="2:7" ht="18" customHeight="1" x14ac:dyDescent="0.2">
      <c r="B13" s="404" t="s">
        <v>1134</v>
      </c>
      <c r="C13" s="397"/>
      <c r="D13" s="397"/>
      <c r="E13" s="397"/>
      <c r="F13" s="397"/>
      <c r="G13" s="398">
        <f t="shared" ref="G13:G37" si="0">SUM(C13:F13)</f>
        <v>0</v>
      </c>
    </row>
    <row r="14" spans="2:7" ht="18" customHeight="1" x14ac:dyDescent="0.2">
      <c r="B14" s="404" t="s">
        <v>1135</v>
      </c>
      <c r="C14" s="397"/>
      <c r="D14" s="397"/>
      <c r="E14" s="397"/>
      <c r="F14" s="397"/>
      <c r="G14" s="398">
        <f t="shared" si="0"/>
        <v>0</v>
      </c>
    </row>
    <row r="15" spans="2:7" ht="18" customHeight="1" x14ac:dyDescent="0.2">
      <c r="B15" s="403" t="s">
        <v>1136</v>
      </c>
      <c r="C15" s="64"/>
      <c r="D15" s="64"/>
      <c r="E15" s="64"/>
      <c r="F15" s="64"/>
      <c r="G15" s="398"/>
    </row>
    <row r="16" spans="2:7" ht="18" customHeight="1" x14ac:dyDescent="0.2">
      <c r="B16" s="404" t="s">
        <v>1118</v>
      </c>
      <c r="C16" s="397"/>
      <c r="D16" s="397"/>
      <c r="E16" s="397"/>
      <c r="F16" s="397"/>
      <c r="G16" s="398">
        <f t="shared" si="0"/>
        <v>0</v>
      </c>
    </row>
    <row r="17" spans="2:7" ht="18" customHeight="1" x14ac:dyDescent="0.2">
      <c r="B17" s="404" t="s">
        <v>1117</v>
      </c>
      <c r="C17" s="397"/>
      <c r="D17" s="397"/>
      <c r="E17" s="397"/>
      <c r="F17" s="397"/>
      <c r="G17" s="398">
        <f t="shared" si="0"/>
        <v>0</v>
      </c>
    </row>
    <row r="18" spans="2:7" ht="18" customHeight="1" x14ac:dyDescent="0.2">
      <c r="B18" s="403" t="s">
        <v>1080</v>
      </c>
      <c r="C18" s="64"/>
      <c r="D18" s="64"/>
      <c r="E18" s="64"/>
      <c r="F18" s="64"/>
      <c r="G18" s="398"/>
    </row>
    <row r="19" spans="2:7" ht="18" customHeight="1" x14ac:dyDescent="0.2">
      <c r="B19" s="405" t="s">
        <v>1088</v>
      </c>
      <c r="C19" s="397"/>
      <c r="D19" s="397"/>
      <c r="E19" s="397"/>
      <c r="F19" s="397"/>
      <c r="G19" s="398">
        <f t="shared" si="0"/>
        <v>0</v>
      </c>
    </row>
    <row r="20" spans="2:7" ht="18" customHeight="1" x14ac:dyDescent="0.2">
      <c r="B20" s="405" t="s">
        <v>1089</v>
      </c>
      <c r="C20" s="397"/>
      <c r="D20" s="397"/>
      <c r="E20" s="397"/>
      <c r="F20" s="397"/>
      <c r="G20" s="398">
        <f t="shared" si="0"/>
        <v>0</v>
      </c>
    </row>
    <row r="21" spans="2:7" ht="18" customHeight="1" x14ac:dyDescent="0.2">
      <c r="B21" s="405" t="s">
        <v>1131</v>
      </c>
      <c r="C21" s="397"/>
      <c r="D21" s="397"/>
      <c r="E21" s="397"/>
      <c r="F21" s="397"/>
      <c r="G21" s="398">
        <f t="shared" si="0"/>
        <v>0</v>
      </c>
    </row>
    <row r="22" spans="2:7" ht="18" customHeight="1" x14ac:dyDescent="0.2">
      <c r="B22" s="404" t="s">
        <v>1149</v>
      </c>
      <c r="C22" s="397"/>
      <c r="D22" s="397"/>
      <c r="E22" s="397"/>
      <c r="F22" s="397"/>
      <c r="G22" s="398">
        <f t="shared" si="0"/>
        <v>0</v>
      </c>
    </row>
    <row r="23" spans="2:7" ht="18" customHeight="1" x14ac:dyDescent="0.2">
      <c r="B23" s="404" t="s">
        <v>1150</v>
      </c>
      <c r="C23" s="397"/>
      <c r="D23" s="397"/>
      <c r="E23" s="397"/>
      <c r="F23" s="397"/>
      <c r="G23" s="398">
        <f t="shared" si="0"/>
        <v>0</v>
      </c>
    </row>
    <row r="24" spans="2:7" ht="18" customHeight="1" x14ac:dyDescent="0.2">
      <c r="B24" s="403" t="s">
        <v>1083</v>
      </c>
      <c r="C24" s="64"/>
      <c r="D24" s="64"/>
      <c r="E24" s="64"/>
      <c r="F24" s="64"/>
      <c r="G24" s="398"/>
    </row>
    <row r="25" spans="2:7" ht="18" customHeight="1" x14ac:dyDescent="0.2">
      <c r="B25" s="404" t="s">
        <v>1090</v>
      </c>
      <c r="C25" s="397"/>
      <c r="D25" s="397"/>
      <c r="E25" s="397"/>
      <c r="F25" s="397"/>
      <c r="G25" s="398">
        <f t="shared" si="0"/>
        <v>0</v>
      </c>
    </row>
    <row r="26" spans="2:7" ht="18" customHeight="1" x14ac:dyDescent="0.2">
      <c r="B26" s="404" t="s">
        <v>1091</v>
      </c>
      <c r="C26" s="397"/>
      <c r="D26" s="397"/>
      <c r="E26" s="397"/>
      <c r="F26" s="397"/>
      <c r="G26" s="398">
        <f t="shared" si="0"/>
        <v>0</v>
      </c>
    </row>
    <row r="27" spans="2:7" ht="18" customHeight="1" x14ac:dyDescent="0.2">
      <c r="B27" s="404" t="s">
        <v>1092</v>
      </c>
      <c r="C27" s="397"/>
      <c r="D27" s="397"/>
      <c r="E27" s="397"/>
      <c r="F27" s="397"/>
      <c r="G27" s="398">
        <f t="shared" si="0"/>
        <v>0</v>
      </c>
    </row>
    <row r="28" spans="2:7" ht="18" customHeight="1" x14ac:dyDescent="0.2">
      <c r="B28" s="403" t="s">
        <v>473</v>
      </c>
      <c r="C28" s="64"/>
      <c r="D28" s="64"/>
      <c r="E28" s="64"/>
      <c r="F28" s="64"/>
      <c r="G28" s="398"/>
    </row>
    <row r="29" spans="2:7" ht="18" customHeight="1" x14ac:dyDescent="0.2">
      <c r="B29" s="404" t="s">
        <v>1119</v>
      </c>
      <c r="C29" s="397"/>
      <c r="D29" s="397"/>
      <c r="E29" s="397"/>
      <c r="F29" s="397"/>
      <c r="G29" s="398">
        <f t="shared" si="0"/>
        <v>0</v>
      </c>
    </row>
    <row r="30" spans="2:7" ht="18" customHeight="1" x14ac:dyDescent="0.2">
      <c r="B30" s="404" t="s">
        <v>1120</v>
      </c>
      <c r="C30" s="397"/>
      <c r="D30" s="397"/>
      <c r="E30" s="397"/>
      <c r="F30" s="397"/>
      <c r="G30" s="398">
        <f t="shared" si="0"/>
        <v>0</v>
      </c>
    </row>
    <row r="31" spans="2:7" ht="18" customHeight="1" x14ac:dyDescent="0.2">
      <c r="B31" s="404" t="s">
        <v>1121</v>
      </c>
      <c r="C31" s="397"/>
      <c r="D31" s="397"/>
      <c r="E31" s="397"/>
      <c r="F31" s="397"/>
      <c r="G31" s="398">
        <f t="shared" si="0"/>
        <v>0</v>
      </c>
    </row>
    <row r="32" spans="2:7" ht="18" customHeight="1" x14ac:dyDescent="0.2">
      <c r="B32" s="403" t="s">
        <v>1137</v>
      </c>
      <c r="C32" s="64"/>
      <c r="D32" s="64"/>
      <c r="E32" s="64"/>
      <c r="F32" s="64"/>
      <c r="G32" s="398"/>
    </row>
    <row r="33" spans="2:7" ht="18" customHeight="1" x14ac:dyDescent="0.2">
      <c r="B33" s="404" t="s">
        <v>1148</v>
      </c>
      <c r="C33" s="397"/>
      <c r="D33" s="397"/>
      <c r="E33" s="397"/>
      <c r="F33" s="397"/>
      <c r="G33" s="398">
        <f t="shared" si="0"/>
        <v>0</v>
      </c>
    </row>
    <row r="34" spans="2:7" ht="18" customHeight="1" x14ac:dyDescent="0.2">
      <c r="B34" s="404" t="s">
        <v>1132</v>
      </c>
      <c r="C34" s="397"/>
      <c r="D34" s="397"/>
      <c r="E34" s="397"/>
      <c r="F34" s="397"/>
      <c r="G34" s="398">
        <f t="shared" si="0"/>
        <v>0</v>
      </c>
    </row>
    <row r="35" spans="2:7" ht="18" customHeight="1" x14ac:dyDescent="0.2">
      <c r="B35" s="404" t="s">
        <v>1147</v>
      </c>
      <c r="C35" s="397"/>
      <c r="D35" s="397"/>
      <c r="E35" s="397"/>
      <c r="F35" s="397"/>
      <c r="G35" s="398">
        <f t="shared" si="0"/>
        <v>0</v>
      </c>
    </row>
    <row r="36" spans="2:7" ht="18" customHeight="1" x14ac:dyDescent="0.2">
      <c r="B36" s="404" t="s">
        <v>1133</v>
      </c>
      <c r="C36" s="397"/>
      <c r="D36" s="397"/>
      <c r="E36" s="397"/>
      <c r="F36" s="397"/>
      <c r="G36" s="398">
        <f t="shared" si="0"/>
        <v>0</v>
      </c>
    </row>
    <row r="37" spans="2:7" ht="18" customHeight="1" x14ac:dyDescent="0.2">
      <c r="B37" s="404" t="s">
        <v>1124</v>
      </c>
      <c r="C37" s="397"/>
      <c r="D37" s="397"/>
      <c r="E37" s="397"/>
      <c r="F37" s="397"/>
      <c r="G37" s="398">
        <f t="shared" si="0"/>
        <v>0</v>
      </c>
    </row>
    <row r="38" spans="2:7" ht="18" customHeight="1" x14ac:dyDescent="0.2">
      <c r="C38" s="393">
        <f>SUM(C13:C37)</f>
        <v>0</v>
      </c>
      <c r="D38" s="393">
        <f t="shared" ref="D38:F38" si="1">SUM(D13:D37)</f>
        <v>0</v>
      </c>
      <c r="E38" s="393">
        <f t="shared" si="1"/>
        <v>0</v>
      </c>
      <c r="F38" s="393">
        <f t="shared" si="1"/>
        <v>0</v>
      </c>
      <c r="G38" s="393">
        <f>SUM(C38:F38)</f>
        <v>0</v>
      </c>
    </row>
    <row r="44" spans="2:7" ht="13.5" thickBot="1" x14ac:dyDescent="0.25">
      <c r="B44" s="8"/>
      <c r="C44" s="8"/>
      <c r="D44" s="8"/>
      <c r="E44" s="8"/>
      <c r="F44" s="8"/>
      <c r="G44" s="8"/>
    </row>
    <row r="45" spans="2:7" ht="13.5" thickTop="1" x14ac:dyDescent="0.2">
      <c r="G45" s="381" t="s">
        <v>1140</v>
      </c>
    </row>
  </sheetData>
  <sheetProtection password="CB3D" sheet="1" objects="1" scenarios="1"/>
  <mergeCells count="4">
    <mergeCell ref="B9:B10"/>
    <mergeCell ref="C9:C10"/>
    <mergeCell ref="D9:D10"/>
    <mergeCell ref="E9:F9"/>
  </mergeCells>
  <pageMargins left="0.7" right="0.7" top="0.75" bottom="0.75" header="0.3" footer="0.3"/>
  <pageSetup scale="79" orientation="portrait" r:id="rId1"/>
  <headerFooter>
    <oddHeader>&amp;C&amp;"Arial,Bold"2019 Low-Income Housing Tax Credit Application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topLeftCell="A10" zoomScaleNormal="100" workbookViewId="0">
      <selection activeCell="E10" sqref="E10:F10"/>
    </sheetView>
  </sheetViews>
  <sheetFormatPr defaultRowHeight="12.75" x14ac:dyDescent="0.2"/>
  <cols>
    <col min="1" max="1" width="1.7109375" customWidth="1"/>
    <col min="2" max="2" width="36.7109375" customWidth="1"/>
    <col min="3" max="7" width="15.7109375" customWidth="1"/>
    <col min="8" max="8" width="1.7109375" customWidth="1"/>
  </cols>
  <sheetData>
    <row r="1" spans="2:10" x14ac:dyDescent="0.2">
      <c r="B1" s="349">
        <f>'1'!J4</f>
        <v>0</v>
      </c>
      <c r="C1" s="6"/>
      <c r="G1" s="68">
        <f>'1'!P4</f>
        <v>0</v>
      </c>
    </row>
    <row r="3" spans="2:10" ht="15.75" x14ac:dyDescent="0.25">
      <c r="B3" s="7" t="s">
        <v>1184</v>
      </c>
      <c r="C3" s="5"/>
      <c r="D3" s="5"/>
      <c r="E3" s="5"/>
      <c r="F3" s="5"/>
      <c r="G3" s="5"/>
    </row>
    <row r="4" spans="2:10" ht="4.5" customHeight="1" x14ac:dyDescent="0.2"/>
    <row r="5" spans="2:10" x14ac:dyDescent="0.2">
      <c r="B5" s="6" t="s">
        <v>1071</v>
      </c>
    </row>
    <row r="7" spans="2:10" x14ac:dyDescent="0.2">
      <c r="B7" s="71" t="s">
        <v>1125</v>
      </c>
    </row>
    <row r="8" spans="2:10" x14ac:dyDescent="0.2">
      <c r="B8" s="71" t="s">
        <v>1161</v>
      </c>
    </row>
    <row r="10" spans="2:10" x14ac:dyDescent="0.2">
      <c r="B10" s="594" t="s">
        <v>1072</v>
      </c>
      <c r="C10" s="592" t="s">
        <v>51</v>
      </c>
      <c r="D10" s="585" t="s">
        <v>53</v>
      </c>
      <c r="E10" s="582" t="s">
        <v>1023</v>
      </c>
      <c r="F10" s="583"/>
      <c r="G10" s="53"/>
    </row>
    <row r="11" spans="2:10" x14ac:dyDescent="0.2">
      <c r="B11" s="595"/>
      <c r="C11" s="593"/>
      <c r="D11" s="586"/>
      <c r="E11" s="387" t="s">
        <v>52</v>
      </c>
      <c r="F11" s="387" t="s">
        <v>53</v>
      </c>
      <c r="G11" s="54" t="s">
        <v>279</v>
      </c>
    </row>
    <row r="12" spans="2:10" ht="4.5" customHeight="1" x14ac:dyDescent="0.2"/>
    <row r="13" spans="2:10" ht="18" customHeight="1" x14ac:dyDescent="0.2">
      <c r="B13" s="45" t="s">
        <v>1154</v>
      </c>
      <c r="C13" s="397"/>
      <c r="D13" s="397"/>
      <c r="E13" s="397"/>
      <c r="F13" s="397"/>
      <c r="G13" s="398">
        <f>SUM(C13:F13)</f>
        <v>0</v>
      </c>
      <c r="J13" s="71"/>
    </row>
    <row r="14" spans="2:10" ht="18" customHeight="1" x14ac:dyDescent="0.2">
      <c r="B14" s="45" t="s">
        <v>1155</v>
      </c>
      <c r="C14" s="397"/>
      <c r="D14" s="397"/>
      <c r="E14" s="397"/>
      <c r="F14" s="397"/>
      <c r="G14" s="398">
        <f t="shared" ref="G14:G48" si="0">SUM(C14:F14)</f>
        <v>0</v>
      </c>
      <c r="J14" s="71"/>
    </row>
    <row r="15" spans="2:10" ht="18" customHeight="1" x14ac:dyDescent="0.2">
      <c r="B15" s="45" t="s">
        <v>1153</v>
      </c>
      <c r="C15" s="397"/>
      <c r="D15" s="397"/>
      <c r="E15" s="397"/>
      <c r="F15" s="397"/>
      <c r="G15" s="398">
        <f t="shared" si="0"/>
        <v>0</v>
      </c>
      <c r="J15" s="71"/>
    </row>
    <row r="16" spans="2:10" ht="18" customHeight="1" x14ac:dyDescent="0.2">
      <c r="B16" s="45" t="s">
        <v>1077</v>
      </c>
      <c r="C16" s="397"/>
      <c r="D16" s="397"/>
      <c r="E16" s="397"/>
      <c r="F16" s="397"/>
      <c r="G16" s="398">
        <f t="shared" si="0"/>
        <v>0</v>
      </c>
      <c r="J16" s="71"/>
    </row>
    <row r="17" spans="2:10" ht="18" customHeight="1" x14ac:dyDescent="0.2">
      <c r="B17" s="45" t="s">
        <v>1084</v>
      </c>
      <c r="C17" s="397"/>
      <c r="D17" s="397"/>
      <c r="E17" s="397"/>
      <c r="F17" s="397"/>
      <c r="G17" s="398">
        <f t="shared" si="0"/>
        <v>0</v>
      </c>
      <c r="J17" s="71"/>
    </row>
    <row r="18" spans="2:10" ht="18" customHeight="1" x14ac:dyDescent="0.2">
      <c r="B18" s="45" t="s">
        <v>1078</v>
      </c>
      <c r="C18" s="397"/>
      <c r="D18" s="397"/>
      <c r="E18" s="397"/>
      <c r="F18" s="397"/>
      <c r="G18" s="398">
        <f t="shared" si="0"/>
        <v>0</v>
      </c>
      <c r="J18" s="71"/>
    </row>
    <row r="19" spans="2:10" ht="18" customHeight="1" x14ac:dyDescent="0.2">
      <c r="B19" s="45" t="s">
        <v>1074</v>
      </c>
      <c r="C19" s="397"/>
      <c r="D19" s="397"/>
      <c r="E19" s="397"/>
      <c r="F19" s="397"/>
      <c r="G19" s="398">
        <f t="shared" si="0"/>
        <v>0</v>
      </c>
      <c r="J19" s="71"/>
    </row>
    <row r="20" spans="2:10" ht="18" customHeight="1" x14ac:dyDescent="0.2">
      <c r="B20" s="374" t="s">
        <v>1159</v>
      </c>
      <c r="C20" s="397"/>
      <c r="D20" s="397"/>
      <c r="E20" s="397"/>
      <c r="F20" s="397"/>
      <c r="G20" s="398">
        <f t="shared" si="0"/>
        <v>0</v>
      </c>
      <c r="J20" s="71"/>
    </row>
    <row r="21" spans="2:10" ht="18" customHeight="1" x14ac:dyDescent="0.2">
      <c r="B21" s="45" t="s">
        <v>1156</v>
      </c>
      <c r="C21" s="397"/>
      <c r="D21" s="397"/>
      <c r="E21" s="397"/>
      <c r="F21" s="397"/>
      <c r="G21" s="398">
        <f t="shared" si="0"/>
        <v>0</v>
      </c>
      <c r="J21" s="71"/>
    </row>
    <row r="22" spans="2:10" ht="18" customHeight="1" x14ac:dyDescent="0.2">
      <c r="B22" s="45" t="s">
        <v>1158</v>
      </c>
      <c r="C22" s="397"/>
      <c r="D22" s="397"/>
      <c r="E22" s="397"/>
      <c r="F22" s="397"/>
      <c r="G22" s="398">
        <f t="shared" si="0"/>
        <v>0</v>
      </c>
      <c r="J22" s="71"/>
    </row>
    <row r="23" spans="2:10" ht="18" customHeight="1" x14ac:dyDescent="0.2">
      <c r="B23" s="45" t="s">
        <v>1079</v>
      </c>
      <c r="C23" s="397"/>
      <c r="D23" s="397"/>
      <c r="E23" s="397"/>
      <c r="F23" s="397"/>
      <c r="G23" s="398">
        <f t="shared" si="0"/>
        <v>0</v>
      </c>
      <c r="I23" s="71"/>
      <c r="J23" s="71"/>
    </row>
    <row r="24" spans="2:10" ht="18" customHeight="1" x14ac:dyDescent="0.2">
      <c r="B24" s="45" t="s">
        <v>1073</v>
      </c>
      <c r="C24" s="397"/>
      <c r="D24" s="397"/>
      <c r="E24" s="397"/>
      <c r="F24" s="397"/>
      <c r="G24" s="398">
        <f t="shared" si="0"/>
        <v>0</v>
      </c>
      <c r="J24" s="71"/>
    </row>
    <row r="25" spans="2:10" ht="18" customHeight="1" x14ac:dyDescent="0.2">
      <c r="B25" s="45" t="s">
        <v>1094</v>
      </c>
      <c r="C25" s="397"/>
      <c r="D25" s="397"/>
      <c r="E25" s="397"/>
      <c r="F25" s="397"/>
      <c r="G25" s="398">
        <f t="shared" si="0"/>
        <v>0</v>
      </c>
      <c r="J25" s="71"/>
    </row>
    <row r="26" spans="2:10" ht="18" customHeight="1" x14ac:dyDescent="0.2">
      <c r="B26" s="45" t="s">
        <v>1075</v>
      </c>
      <c r="C26" s="397"/>
      <c r="D26" s="397"/>
      <c r="E26" s="397"/>
      <c r="F26" s="397"/>
      <c r="G26" s="398">
        <f t="shared" si="0"/>
        <v>0</v>
      </c>
      <c r="J26" s="71"/>
    </row>
    <row r="27" spans="2:10" ht="18" customHeight="1" x14ac:dyDescent="0.2">
      <c r="B27" s="45" t="s">
        <v>1085</v>
      </c>
      <c r="C27" s="397"/>
      <c r="D27" s="397"/>
      <c r="E27" s="397"/>
      <c r="F27" s="397"/>
      <c r="G27" s="398">
        <f t="shared" si="0"/>
        <v>0</v>
      </c>
      <c r="J27" s="71"/>
    </row>
    <row r="28" spans="2:10" ht="18" customHeight="1" x14ac:dyDescent="0.2">
      <c r="B28" s="45" t="s">
        <v>1157</v>
      </c>
      <c r="C28" s="397"/>
      <c r="D28" s="397"/>
      <c r="E28" s="397"/>
      <c r="F28" s="397"/>
      <c r="G28" s="398">
        <f t="shared" si="0"/>
        <v>0</v>
      </c>
      <c r="J28" s="71"/>
    </row>
    <row r="29" spans="2:10" ht="18" customHeight="1" x14ac:dyDescent="0.2">
      <c r="B29" s="45" t="s">
        <v>1076</v>
      </c>
      <c r="C29" s="397"/>
      <c r="D29" s="397"/>
      <c r="E29" s="397"/>
      <c r="F29" s="397"/>
      <c r="G29" s="398">
        <f t="shared" si="0"/>
        <v>0</v>
      </c>
      <c r="J29" s="71"/>
    </row>
    <row r="30" spans="2:10" ht="18" customHeight="1" x14ac:dyDescent="0.2">
      <c r="B30" s="45" t="s">
        <v>1086</v>
      </c>
      <c r="C30" s="397"/>
      <c r="D30" s="397"/>
      <c r="E30" s="397"/>
      <c r="F30" s="397"/>
      <c r="G30" s="398">
        <f t="shared" si="0"/>
        <v>0</v>
      </c>
      <c r="J30" s="71"/>
    </row>
    <row r="31" spans="2:10" ht="18" customHeight="1" x14ac:dyDescent="0.2">
      <c r="B31" s="45" t="s">
        <v>1176</v>
      </c>
      <c r="C31" s="397"/>
      <c r="D31" s="397"/>
      <c r="E31" s="397"/>
      <c r="F31" s="397"/>
      <c r="G31" s="398">
        <f t="shared" si="0"/>
        <v>0</v>
      </c>
      <c r="J31" s="71"/>
    </row>
    <row r="32" spans="2:10" ht="18" customHeight="1" x14ac:dyDescent="0.2">
      <c r="B32" s="45" t="s">
        <v>1178</v>
      </c>
      <c r="C32" s="397"/>
      <c r="D32" s="397"/>
      <c r="E32" s="397"/>
      <c r="F32" s="397"/>
      <c r="G32" s="398">
        <f t="shared" si="0"/>
        <v>0</v>
      </c>
      <c r="J32" s="71"/>
    </row>
    <row r="33" spans="2:10" ht="18" customHeight="1" x14ac:dyDescent="0.2">
      <c r="B33" s="45" t="s">
        <v>1177</v>
      </c>
      <c r="C33" s="397"/>
      <c r="D33" s="397"/>
      <c r="E33" s="397"/>
      <c r="F33" s="397"/>
      <c r="G33" s="398">
        <f t="shared" si="0"/>
        <v>0</v>
      </c>
      <c r="J33" s="71"/>
    </row>
    <row r="34" spans="2:10" ht="18" customHeight="1" x14ac:dyDescent="0.2">
      <c r="B34" s="45" t="s">
        <v>1152</v>
      </c>
      <c r="C34" s="397"/>
      <c r="D34" s="397"/>
      <c r="E34" s="397"/>
      <c r="F34" s="397"/>
      <c r="G34" s="398">
        <f t="shared" si="0"/>
        <v>0</v>
      </c>
      <c r="J34" s="71"/>
    </row>
    <row r="35" spans="2:10" ht="18" customHeight="1" x14ac:dyDescent="0.2">
      <c r="B35" s="406"/>
      <c r="C35" s="397"/>
      <c r="D35" s="397"/>
      <c r="E35" s="397"/>
      <c r="F35" s="397"/>
      <c r="G35" s="398">
        <f t="shared" si="0"/>
        <v>0</v>
      </c>
      <c r="J35" s="71"/>
    </row>
    <row r="36" spans="2:10" ht="18" customHeight="1" x14ac:dyDescent="0.2">
      <c r="B36" s="406"/>
      <c r="C36" s="397"/>
      <c r="D36" s="397"/>
      <c r="E36" s="397"/>
      <c r="F36" s="397"/>
      <c r="G36" s="398">
        <f t="shared" si="0"/>
        <v>0</v>
      </c>
    </row>
    <row r="37" spans="2:10" ht="18" customHeight="1" x14ac:dyDescent="0.2">
      <c r="B37" s="406"/>
      <c r="C37" s="397"/>
      <c r="D37" s="397"/>
      <c r="E37" s="397"/>
      <c r="F37" s="397"/>
      <c r="G37" s="398">
        <f t="shared" si="0"/>
        <v>0</v>
      </c>
    </row>
    <row r="38" spans="2:10" ht="18" customHeight="1" x14ac:dyDescent="0.2">
      <c r="B38" s="406"/>
      <c r="C38" s="397"/>
      <c r="D38" s="397"/>
      <c r="E38" s="397"/>
      <c r="F38" s="397"/>
      <c r="G38" s="398">
        <f t="shared" si="0"/>
        <v>0</v>
      </c>
    </row>
    <row r="39" spans="2:10" ht="18" customHeight="1" x14ac:dyDescent="0.2">
      <c r="B39" s="406"/>
      <c r="C39" s="397"/>
      <c r="D39" s="397"/>
      <c r="E39" s="397"/>
      <c r="F39" s="397"/>
      <c r="G39" s="398">
        <f t="shared" si="0"/>
        <v>0</v>
      </c>
    </row>
    <row r="40" spans="2:10" ht="18" customHeight="1" x14ac:dyDescent="0.2">
      <c r="B40" s="406"/>
      <c r="C40" s="397"/>
      <c r="D40" s="397"/>
      <c r="E40" s="397"/>
      <c r="F40" s="397"/>
      <c r="G40" s="398">
        <f t="shared" si="0"/>
        <v>0</v>
      </c>
    </row>
    <row r="41" spans="2:10" ht="18" customHeight="1" x14ac:dyDescent="0.2">
      <c r="B41" s="406"/>
      <c r="C41" s="397"/>
      <c r="D41" s="397"/>
      <c r="E41" s="397"/>
      <c r="F41" s="397"/>
      <c r="G41" s="398">
        <f t="shared" si="0"/>
        <v>0</v>
      </c>
    </row>
    <row r="42" spans="2:10" ht="18" customHeight="1" x14ac:dyDescent="0.2">
      <c r="B42" s="406"/>
      <c r="C42" s="397"/>
      <c r="D42" s="397"/>
      <c r="E42" s="397"/>
      <c r="F42" s="397"/>
      <c r="G42" s="398">
        <f t="shared" si="0"/>
        <v>0</v>
      </c>
    </row>
    <row r="43" spans="2:10" ht="18" customHeight="1" x14ac:dyDescent="0.2">
      <c r="B43" s="406"/>
      <c r="C43" s="397"/>
      <c r="D43" s="397"/>
      <c r="E43" s="397"/>
      <c r="F43" s="397"/>
      <c r="G43" s="398">
        <f t="shared" si="0"/>
        <v>0</v>
      </c>
    </row>
    <row r="44" spans="2:10" ht="18" customHeight="1" x14ac:dyDescent="0.2">
      <c r="B44" s="406"/>
      <c r="C44" s="397"/>
      <c r="D44" s="397"/>
      <c r="E44" s="397"/>
      <c r="F44" s="397"/>
      <c r="G44" s="398">
        <f t="shared" si="0"/>
        <v>0</v>
      </c>
    </row>
    <row r="45" spans="2:10" ht="18" customHeight="1" x14ac:dyDescent="0.2">
      <c r="B45" s="406"/>
      <c r="C45" s="397"/>
      <c r="D45" s="397"/>
      <c r="E45" s="397"/>
      <c r="F45" s="397"/>
      <c r="G45" s="398">
        <f t="shared" si="0"/>
        <v>0</v>
      </c>
    </row>
    <row r="46" spans="2:10" ht="18" customHeight="1" x14ac:dyDescent="0.2">
      <c r="B46" s="406"/>
      <c r="C46" s="397"/>
      <c r="D46" s="397"/>
      <c r="E46" s="397"/>
      <c r="F46" s="397"/>
      <c r="G46" s="398">
        <f t="shared" si="0"/>
        <v>0</v>
      </c>
    </row>
    <row r="47" spans="2:10" ht="18" customHeight="1" x14ac:dyDescent="0.2">
      <c r="B47" s="406"/>
      <c r="C47" s="397"/>
      <c r="D47" s="397"/>
      <c r="E47" s="397"/>
      <c r="F47" s="397"/>
      <c r="G47" s="398">
        <f t="shared" si="0"/>
        <v>0</v>
      </c>
    </row>
    <row r="48" spans="2:10" ht="18" customHeight="1" x14ac:dyDescent="0.2">
      <c r="B48" s="406"/>
      <c r="C48" s="397"/>
      <c r="D48" s="397"/>
      <c r="E48" s="397"/>
      <c r="F48" s="397"/>
      <c r="G48" s="398">
        <f t="shared" si="0"/>
        <v>0</v>
      </c>
    </row>
    <row r="49" spans="2:7" ht="18" customHeight="1" x14ac:dyDescent="0.2">
      <c r="C49" s="393">
        <f>SUM(C13:C48)</f>
        <v>0</v>
      </c>
      <c r="D49" s="393">
        <f>SUM(D13:D48)</f>
        <v>0</v>
      </c>
      <c r="E49" s="393">
        <f>SUM(E13:E48)</f>
        <v>0</v>
      </c>
      <c r="F49" s="393">
        <f>SUM(F13:F48)</f>
        <v>0</v>
      </c>
      <c r="G49" s="393">
        <f>SUM(C49:F49)</f>
        <v>0</v>
      </c>
    </row>
    <row r="55" spans="2:7" ht="13.5" thickBot="1" x14ac:dyDescent="0.25">
      <c r="B55" s="8"/>
      <c r="C55" s="8"/>
      <c r="D55" s="8"/>
      <c r="E55" s="8"/>
      <c r="F55" s="8"/>
      <c r="G55" s="8"/>
    </row>
    <row r="56" spans="2:7" ht="13.5" thickTop="1" x14ac:dyDescent="0.2">
      <c r="G56" s="381" t="s">
        <v>1139</v>
      </c>
    </row>
  </sheetData>
  <sheetProtection password="CB3D" sheet="1" objects="1" scenarios="1"/>
  <sortState ref="J13:J35">
    <sortCondition ref="J13:J35"/>
  </sortState>
  <mergeCells count="4">
    <mergeCell ref="B10:B11"/>
    <mergeCell ref="C10:C11"/>
    <mergeCell ref="D10:D11"/>
    <mergeCell ref="E10:F10"/>
  </mergeCells>
  <pageMargins left="0.7" right="0.7" top="0.75" bottom="0.75" header="0.3" footer="0.3"/>
  <pageSetup scale="78" orientation="portrait" r:id="rId1"/>
  <headerFooter>
    <oddHeader>&amp;C&amp;"Arial,Bold"2019 Low-Income Housing Tax Credit Application</oddHeader>
  </headerFooter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pageSetUpPr fitToPage="1"/>
  </sheetPr>
  <dimension ref="B1:N71"/>
  <sheetViews>
    <sheetView topLeftCell="A10" zoomScaleNormal="100" workbookViewId="0">
      <selection activeCell="G21" sqref="G21"/>
    </sheetView>
  </sheetViews>
  <sheetFormatPr defaultRowHeight="12.75" x14ac:dyDescent="0.2"/>
  <cols>
    <col min="1" max="1" width="1.7109375" customWidth="1"/>
    <col min="2" max="2" width="3.7109375" customWidth="1"/>
    <col min="3" max="3" width="4.42578125" customWidth="1"/>
    <col min="7" max="7" width="15.5703125" customWidth="1"/>
    <col min="8" max="8" width="5" customWidth="1"/>
    <col min="9" max="9" width="4.140625" customWidth="1"/>
    <col min="10" max="10" width="6.7109375" customWidth="1"/>
    <col min="12" max="12" width="10.5703125" customWidth="1"/>
    <col min="14" max="14" width="20.42578125" customWidth="1"/>
    <col min="15" max="15" width="1.7109375" customWidth="1"/>
  </cols>
  <sheetData>
    <row r="1" spans="2:14" x14ac:dyDescent="0.2">
      <c r="B1" s="349">
        <f>'1'!J4</f>
        <v>0</v>
      </c>
      <c r="G1" s="6"/>
      <c r="N1" s="68">
        <f>'1'!P4</f>
        <v>0</v>
      </c>
    </row>
    <row r="3" spans="2:14" ht="15.75" x14ac:dyDescent="0.25">
      <c r="B3" s="7" t="s">
        <v>681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2:14" x14ac:dyDescent="0.2">
      <c r="C5" s="93"/>
      <c r="D5" t="s">
        <v>496</v>
      </c>
      <c r="H5" s="93"/>
      <c r="I5" t="s">
        <v>682</v>
      </c>
    </row>
    <row r="6" spans="2:14" ht="4.5" customHeight="1" x14ac:dyDescent="0.2"/>
    <row r="7" spans="2:14" x14ac:dyDescent="0.2">
      <c r="C7" s="93"/>
      <c r="D7" t="s">
        <v>497</v>
      </c>
      <c r="J7" s="93"/>
      <c r="K7" t="s">
        <v>492</v>
      </c>
    </row>
    <row r="8" spans="2:14" ht="4.5" customHeight="1" x14ac:dyDescent="0.2"/>
    <row r="9" spans="2:14" x14ac:dyDescent="0.2">
      <c r="C9" s="93"/>
      <c r="D9" t="s">
        <v>498</v>
      </c>
      <c r="J9" s="93"/>
      <c r="K9" t="s">
        <v>493</v>
      </c>
    </row>
    <row r="10" spans="2:14" ht="4.5" customHeight="1" x14ac:dyDescent="0.2"/>
    <row r="11" spans="2:14" x14ac:dyDescent="0.2">
      <c r="C11" s="93"/>
      <c r="D11" t="s">
        <v>499</v>
      </c>
      <c r="J11" s="93"/>
      <c r="K11" t="s">
        <v>494</v>
      </c>
    </row>
    <row r="12" spans="2:14" ht="4.5" customHeight="1" x14ac:dyDescent="0.2"/>
    <row r="13" spans="2:14" x14ac:dyDescent="0.2">
      <c r="C13" s="93"/>
      <c r="D13" t="s">
        <v>500</v>
      </c>
      <c r="J13" s="93"/>
      <c r="K13" t="s">
        <v>495</v>
      </c>
    </row>
    <row r="14" spans="2:14" ht="4.5" customHeight="1" x14ac:dyDescent="0.2"/>
    <row r="15" spans="2:14" x14ac:dyDescent="0.2">
      <c r="J15" s="93"/>
      <c r="K15" t="s">
        <v>971</v>
      </c>
    </row>
    <row r="17" spans="2:14" ht="15.75" x14ac:dyDescent="0.25">
      <c r="B17" s="7" t="s">
        <v>501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9" spans="2:14" x14ac:dyDescent="0.2">
      <c r="B19" t="s">
        <v>519</v>
      </c>
      <c r="G19" s="422">
        <f>'10'!I11+'10'!I18+'10'!I20+'10'!I21+'10'!I22+'10'!I26+'10'!I27+'10'!I30</f>
        <v>0</v>
      </c>
    </row>
    <row r="21" spans="2:14" x14ac:dyDescent="0.2">
      <c r="B21" t="s">
        <v>502</v>
      </c>
      <c r="G21" s="423">
        <f>'10'!I13+'10'!I18+'10'!I20+'10'!I21+'10'!I22+'10'!I26+'10'!I27+'10'!I30</f>
        <v>0</v>
      </c>
    </row>
    <row r="23" spans="2:14" x14ac:dyDescent="0.2">
      <c r="B23" t="s">
        <v>503</v>
      </c>
      <c r="G23" s="421" t="e">
        <f>ROUND(G21/'10'!I79,4)</f>
        <v>#DIV/0!</v>
      </c>
      <c r="H23" t="s">
        <v>504</v>
      </c>
    </row>
    <row r="24" spans="2:14" ht="13.5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ht="13.5" thickTop="1" x14ac:dyDescent="0.2"/>
    <row r="26" spans="2:14" x14ac:dyDescent="0.2">
      <c r="B26" s="6" t="s">
        <v>505</v>
      </c>
    </row>
    <row r="28" spans="2:14" x14ac:dyDescent="0.2">
      <c r="B28" t="s">
        <v>506</v>
      </c>
      <c r="I28" s="600" t="e">
        <f>ROUND('10'!I23/G19,4)</f>
        <v>#DIV/0!</v>
      </c>
      <c r="J28" s="601"/>
      <c r="K28" t="s">
        <v>507</v>
      </c>
    </row>
    <row r="30" spans="2:14" x14ac:dyDescent="0.2">
      <c r="B30" t="s">
        <v>683</v>
      </c>
      <c r="I30" s="600" t="e">
        <f>ROUND(('10'!I24+'10'!I25)/G19,4)</f>
        <v>#DIV/0!</v>
      </c>
      <c r="J30" s="601"/>
      <c r="K30" t="s">
        <v>508</v>
      </c>
    </row>
    <row r="31" spans="2:14" x14ac:dyDescent="0.2">
      <c r="H31" s="17"/>
      <c r="I31" s="36"/>
      <c r="J31" s="36"/>
      <c r="K31" s="17"/>
    </row>
    <row r="32" spans="2:14" x14ac:dyDescent="0.2">
      <c r="B32" s="71" t="s">
        <v>1021</v>
      </c>
      <c r="I32" s="600" t="e">
        <f>('10'!I26)/(G19)</f>
        <v>#DIV/0!</v>
      </c>
      <c r="J32" s="601"/>
      <c r="K32" s="71" t="s">
        <v>1020</v>
      </c>
    </row>
    <row r="33" spans="2:14" ht="13.5" thickBo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13.5" thickTop="1" x14ac:dyDescent="0.2"/>
    <row r="35" spans="2:14" x14ac:dyDescent="0.2">
      <c r="B35" s="6" t="s">
        <v>509</v>
      </c>
    </row>
    <row r="37" spans="2:14" x14ac:dyDescent="0.2">
      <c r="B37" s="6" t="s">
        <v>510</v>
      </c>
    </row>
    <row r="39" spans="2:14" x14ac:dyDescent="0.2">
      <c r="B39" s="596" t="s">
        <v>511</v>
      </c>
      <c r="C39" s="596"/>
      <c r="D39" s="596"/>
      <c r="E39" s="596"/>
      <c r="F39" s="596"/>
      <c r="G39" s="596"/>
      <c r="H39" s="596"/>
    </row>
    <row r="40" spans="2:14" x14ac:dyDescent="0.2">
      <c r="B40" s="597" t="s">
        <v>512</v>
      </c>
      <c r="C40" s="597"/>
      <c r="D40" s="597"/>
      <c r="E40" s="597"/>
      <c r="F40" s="597"/>
      <c r="G40" s="597"/>
      <c r="H40" s="597"/>
      <c r="J40" s="602">
        <f>ROUND(0.15*(('10'!E79+'10'!F79+'10'!H79-'10'!E9-'10'!F9-'10'!H9-'10'!E37-'10'!F37-'10'!H37-'10'!E73-'10'!F73-'10'!H73-'10'!E77-'10'!F77-'10'!H77)+((4/12)*'9'!G35)+((4/12)*'8'!G36)+((4/12)*'8'!G38)),0)</f>
        <v>0</v>
      </c>
      <c r="K40" s="603"/>
      <c r="L40" s="71" t="s">
        <v>1173</v>
      </c>
    </row>
    <row r="41" spans="2:14" ht="3.75" customHeight="1" x14ac:dyDescent="0.2">
      <c r="B41" s="265"/>
      <c r="C41" s="265"/>
      <c r="D41" s="265"/>
      <c r="E41" s="265"/>
      <c r="F41" s="265"/>
      <c r="G41" s="265"/>
      <c r="H41" s="265"/>
      <c r="J41" s="36"/>
      <c r="K41" s="36"/>
      <c r="L41" s="71"/>
    </row>
    <row r="42" spans="2:14" x14ac:dyDescent="0.2">
      <c r="B42" s="265"/>
      <c r="C42" s="265"/>
      <c r="D42" s="265"/>
      <c r="E42" s="265"/>
      <c r="F42" s="265"/>
      <c r="G42" s="376" t="s">
        <v>1114</v>
      </c>
      <c r="H42" s="265"/>
      <c r="J42" s="602">
        <f>19000*'1'!E27</f>
        <v>0</v>
      </c>
      <c r="K42" s="603"/>
      <c r="L42" s="71"/>
    </row>
    <row r="43" spans="2:14" ht="4.5" customHeight="1" x14ac:dyDescent="0.2">
      <c r="B43" s="265"/>
      <c r="C43" s="265"/>
      <c r="D43" s="265"/>
      <c r="E43" s="265"/>
      <c r="F43" s="265"/>
      <c r="G43" s="265"/>
      <c r="H43" s="265"/>
      <c r="J43" s="36"/>
      <c r="K43" s="36"/>
      <c r="L43" s="71"/>
    </row>
    <row r="44" spans="2:14" x14ac:dyDescent="0.2">
      <c r="G44" s="6" t="s">
        <v>1115</v>
      </c>
      <c r="J44" s="602">
        <f>MIN(J40,J42)</f>
        <v>0</v>
      </c>
      <c r="K44" s="603"/>
    </row>
    <row r="45" spans="2:14" x14ac:dyDescent="0.2">
      <c r="B45" s="6" t="s">
        <v>513</v>
      </c>
    </row>
    <row r="47" spans="2:14" x14ac:dyDescent="0.2">
      <c r="B47" s="596" t="s">
        <v>511</v>
      </c>
      <c r="C47" s="596"/>
      <c r="D47" s="596"/>
      <c r="E47" s="596"/>
      <c r="F47" s="596"/>
      <c r="G47" s="596"/>
      <c r="H47" s="596"/>
    </row>
    <row r="48" spans="2:14" x14ac:dyDescent="0.2">
      <c r="B48" s="597" t="s">
        <v>1217</v>
      </c>
      <c r="C48" s="597"/>
      <c r="D48" s="597"/>
      <c r="E48" s="597"/>
      <c r="F48" s="597"/>
      <c r="G48" s="597"/>
      <c r="H48" s="597"/>
      <c r="J48" s="604">
        <f>IF('10'!G79=0,0,SUM('10'!G73+'10'!G37)/('10'!G35+'10'!G52+'10'!G56))</f>
        <v>0</v>
      </c>
      <c r="K48" s="605"/>
      <c r="L48" t="s">
        <v>1215</v>
      </c>
    </row>
    <row r="49" spans="2:14" x14ac:dyDescent="0.2">
      <c r="L49" t="s">
        <v>1216</v>
      </c>
    </row>
    <row r="50" spans="2:14" x14ac:dyDescent="0.2">
      <c r="B50" s="71" t="s">
        <v>1222</v>
      </c>
      <c r="J50" s="598">
        <f>'10'!G73</f>
        <v>0</v>
      </c>
      <c r="K50" s="599"/>
      <c r="L50" s="71" t="s">
        <v>1221</v>
      </c>
    </row>
    <row r="51" spans="2:14" ht="13.5" thickBo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ht="13.5" thickTop="1" x14ac:dyDescent="0.2"/>
    <row r="53" spans="2:14" x14ac:dyDescent="0.2">
      <c r="B53" t="s">
        <v>514</v>
      </c>
      <c r="G53" s="424" t="e">
        <f>ROUND('8'!G36/'6'!N29,2)</f>
        <v>#DIV/0!</v>
      </c>
      <c r="H53" s="426"/>
      <c r="I53" s="426"/>
      <c r="J53" s="71" t="s">
        <v>1116</v>
      </c>
    </row>
    <row r="54" spans="2:14" x14ac:dyDescent="0.2">
      <c r="H54" s="10"/>
      <c r="I54" s="10"/>
    </row>
    <row r="55" spans="2:14" x14ac:dyDescent="0.2">
      <c r="B55" t="s">
        <v>515</v>
      </c>
      <c r="G55" s="425" t="e">
        <f>ROUND(G19/'6'!N29,2)</f>
        <v>#DIV/0!</v>
      </c>
      <c r="H55" s="427"/>
      <c r="I55" s="427"/>
      <c r="J55" t="s">
        <v>959</v>
      </c>
    </row>
    <row r="56" spans="2:14" x14ac:dyDescent="0.2">
      <c r="J56" t="s">
        <v>516</v>
      </c>
    </row>
    <row r="57" spans="2:14" x14ac:dyDescent="0.2">
      <c r="J57" s="71" t="s">
        <v>1068</v>
      </c>
    </row>
    <row r="58" spans="2:14" x14ac:dyDescent="0.2">
      <c r="J58" t="s">
        <v>517</v>
      </c>
    </row>
    <row r="59" spans="2:14" x14ac:dyDescent="0.2">
      <c r="I59" s="71" t="s">
        <v>1220</v>
      </c>
      <c r="J59" t="s">
        <v>518</v>
      </c>
    </row>
    <row r="60" spans="2:14" x14ac:dyDescent="0.2">
      <c r="G60" s="10"/>
    </row>
    <row r="61" spans="2:14" x14ac:dyDescent="0.2">
      <c r="G61" s="426"/>
    </row>
    <row r="62" spans="2:14" x14ac:dyDescent="0.2">
      <c r="G62" s="10"/>
    </row>
    <row r="63" spans="2:14" x14ac:dyDescent="0.2">
      <c r="G63" s="427"/>
    </row>
    <row r="64" spans="2:14" x14ac:dyDescent="0.2">
      <c r="G64" s="10"/>
    </row>
    <row r="70" spans="2:14" ht="13.5" thickBot="1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 ht="13.5" thickTop="1" x14ac:dyDescent="0.2">
      <c r="N71" s="20" t="s">
        <v>662</v>
      </c>
    </row>
  </sheetData>
  <sheetProtection password="CB3D" sheet="1" objects="1" scenarios="1"/>
  <mergeCells count="12">
    <mergeCell ref="I32:J32"/>
    <mergeCell ref="I28:J28"/>
    <mergeCell ref="I30:J30"/>
    <mergeCell ref="J40:K40"/>
    <mergeCell ref="J48:K48"/>
    <mergeCell ref="J42:K42"/>
    <mergeCell ref="J44:K44"/>
    <mergeCell ref="B39:H39"/>
    <mergeCell ref="B40:H40"/>
    <mergeCell ref="B47:H47"/>
    <mergeCell ref="B48:H48"/>
    <mergeCell ref="J50:K50"/>
  </mergeCells>
  <phoneticPr fontId="3" type="noConversion"/>
  <pageMargins left="1.18" right="0.33" top="0.85" bottom="0.73" header="0.5" footer="0.5"/>
  <pageSetup scale="78" orientation="portrait" r:id="rId1"/>
  <headerFooter alignWithMargins="0">
    <oddHeader>&amp;C&amp;"Arial,Bold"2019 Low-Income Housing Tax Credit Application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pageSetUpPr fitToPage="1"/>
  </sheetPr>
  <dimension ref="B1:K62"/>
  <sheetViews>
    <sheetView zoomScaleNormal="100" workbookViewId="0">
      <selection activeCell="P52" sqref="P52"/>
    </sheetView>
  </sheetViews>
  <sheetFormatPr defaultRowHeight="12.75" x14ac:dyDescent="0.2"/>
  <cols>
    <col min="1" max="1" width="1.7109375" customWidth="1"/>
    <col min="2" max="2" width="7.42578125" customWidth="1"/>
    <col min="3" max="3" width="31.85546875" customWidth="1"/>
    <col min="4" max="4" width="14.7109375" customWidth="1"/>
    <col min="5" max="5" width="5.7109375" customWidth="1"/>
    <col min="6" max="6" width="20" customWidth="1"/>
    <col min="7" max="7" width="8.42578125" customWidth="1"/>
    <col min="8" max="8" width="10.28515625" customWidth="1"/>
    <col min="9" max="9" width="1.7109375" customWidth="1"/>
  </cols>
  <sheetData>
    <row r="1" spans="2:8" x14ac:dyDescent="0.2">
      <c r="B1" s="349">
        <f>'1'!J4</f>
        <v>0</v>
      </c>
      <c r="D1" s="6"/>
      <c r="H1" s="68">
        <f>'1'!P4</f>
        <v>0</v>
      </c>
    </row>
    <row r="3" spans="2:8" ht="15.75" x14ac:dyDescent="0.25">
      <c r="B3" s="7" t="s">
        <v>521</v>
      </c>
      <c r="C3" s="5"/>
      <c r="D3" s="5"/>
      <c r="E3" s="5"/>
      <c r="F3" s="5"/>
      <c r="G3" s="5"/>
      <c r="H3" s="5"/>
    </row>
    <row r="5" spans="2:8" x14ac:dyDescent="0.2">
      <c r="B5" s="6" t="s">
        <v>522</v>
      </c>
    </row>
    <row r="7" spans="2:8" ht="14.1" customHeight="1" x14ac:dyDescent="0.2">
      <c r="C7" t="s">
        <v>523</v>
      </c>
      <c r="D7" s="123">
        <f>'8'!G9</f>
        <v>0</v>
      </c>
    </row>
    <row r="8" spans="2:8" ht="14.1" customHeight="1" x14ac:dyDescent="0.2">
      <c r="C8" t="s">
        <v>342</v>
      </c>
      <c r="D8" s="123">
        <f>'8'!G10</f>
        <v>0</v>
      </c>
    </row>
    <row r="9" spans="2:8" ht="14.1" customHeight="1" x14ac:dyDescent="0.2">
      <c r="C9" t="s">
        <v>524</v>
      </c>
      <c r="D9" s="124">
        <f>'8'!G12</f>
        <v>0</v>
      </c>
    </row>
    <row r="10" spans="2:8" x14ac:dyDescent="0.2">
      <c r="C10" t="s">
        <v>525</v>
      </c>
      <c r="D10" s="123">
        <f>SUM(D7:D9)</f>
        <v>0</v>
      </c>
    </row>
    <row r="11" spans="2:8" x14ac:dyDescent="0.2">
      <c r="D11" s="123"/>
    </row>
    <row r="12" spans="2:8" x14ac:dyDescent="0.2">
      <c r="C12" t="s">
        <v>526</v>
      </c>
      <c r="D12" s="123">
        <f>'8'!C24</f>
        <v>0</v>
      </c>
    </row>
    <row r="13" spans="2:8" x14ac:dyDescent="0.2">
      <c r="C13" t="s">
        <v>527</v>
      </c>
      <c r="D13" s="123">
        <f>'8'!C40</f>
        <v>0</v>
      </c>
    </row>
    <row r="14" spans="2:8" x14ac:dyDescent="0.2">
      <c r="C14" t="s">
        <v>528</v>
      </c>
      <c r="D14" s="123">
        <f>'8'!G26</f>
        <v>0</v>
      </c>
    </row>
    <row r="15" spans="2:8" x14ac:dyDescent="0.2">
      <c r="C15" t="s">
        <v>529</v>
      </c>
      <c r="D15" s="124">
        <f>'8'!G33</f>
        <v>0</v>
      </c>
    </row>
    <row r="16" spans="2:8" x14ac:dyDescent="0.2">
      <c r="C16" t="s">
        <v>530</v>
      </c>
      <c r="D16" s="123">
        <f>SUM(D12:D15)</f>
        <v>0</v>
      </c>
    </row>
    <row r="17" spans="2:8" x14ac:dyDescent="0.2">
      <c r="D17" s="123"/>
    </row>
    <row r="18" spans="2:8" x14ac:dyDescent="0.2">
      <c r="C18" t="s">
        <v>534</v>
      </c>
      <c r="D18" s="123">
        <f>'8'!G38</f>
        <v>0</v>
      </c>
    </row>
    <row r="19" spans="2:8" x14ac:dyDescent="0.2">
      <c r="D19" s="123"/>
    </row>
    <row r="20" spans="2:8" x14ac:dyDescent="0.2">
      <c r="C20" t="s">
        <v>535</v>
      </c>
      <c r="D20" s="123">
        <f>D10-D16-D18</f>
        <v>0</v>
      </c>
      <c r="F20" t="s">
        <v>538</v>
      </c>
      <c r="G20" s="88" t="e">
        <f>D20/D22</f>
        <v>#DIV/0!</v>
      </c>
    </row>
    <row r="21" spans="2:8" x14ac:dyDescent="0.2">
      <c r="D21" s="123"/>
    </row>
    <row r="22" spans="2:8" x14ac:dyDescent="0.2">
      <c r="C22" t="s">
        <v>536</v>
      </c>
      <c r="D22" s="123">
        <f>'9'!G35</f>
        <v>0</v>
      </c>
    </row>
    <row r="23" spans="2:8" x14ac:dyDescent="0.2">
      <c r="D23" s="123"/>
    </row>
    <row r="24" spans="2:8" ht="13.5" thickBot="1" x14ac:dyDescent="0.25">
      <c r="C24" t="s">
        <v>537</v>
      </c>
      <c r="D24" s="125">
        <f>D20-D22</f>
        <v>0</v>
      </c>
    </row>
    <row r="25" spans="2:8" ht="13.5" thickTop="1" x14ac:dyDescent="0.2"/>
    <row r="26" spans="2:8" ht="13.5" thickBot="1" x14ac:dyDescent="0.25">
      <c r="B26" s="8"/>
      <c r="C26" s="8"/>
      <c r="D26" s="8"/>
      <c r="E26" s="8"/>
      <c r="F26" s="8"/>
      <c r="G26" s="8"/>
      <c r="H26" s="8"/>
    </row>
    <row r="27" spans="2:8" ht="13.5" thickTop="1" x14ac:dyDescent="0.2"/>
    <row r="28" spans="2:8" x14ac:dyDescent="0.2">
      <c r="B28" s="6" t="s">
        <v>539</v>
      </c>
    </row>
    <row r="30" spans="2:8" x14ac:dyDescent="0.2">
      <c r="C30" t="s">
        <v>540</v>
      </c>
      <c r="D30" s="123">
        <f>'10'!I13</f>
        <v>0</v>
      </c>
    </row>
    <row r="31" spans="2:8" x14ac:dyDescent="0.2">
      <c r="C31" t="s">
        <v>541</v>
      </c>
      <c r="D31" s="123">
        <f>'10'!I18</f>
        <v>0</v>
      </c>
    </row>
    <row r="32" spans="2:8" x14ac:dyDescent="0.2">
      <c r="C32" t="s">
        <v>542</v>
      </c>
      <c r="D32" s="123">
        <f>'10'!I32</f>
        <v>0</v>
      </c>
    </row>
    <row r="33" spans="2:11" x14ac:dyDescent="0.2">
      <c r="C33" t="s">
        <v>543</v>
      </c>
      <c r="D33" s="123">
        <f>'10'!I39</f>
        <v>0</v>
      </c>
    </row>
    <row r="34" spans="2:11" x14ac:dyDescent="0.2">
      <c r="C34" t="s">
        <v>544</v>
      </c>
      <c r="D34" s="123">
        <f>'10'!I46</f>
        <v>0</v>
      </c>
    </row>
    <row r="35" spans="2:11" x14ac:dyDescent="0.2">
      <c r="C35" t="s">
        <v>545</v>
      </c>
      <c r="D35" s="123">
        <f>'10'!I54</f>
        <v>0</v>
      </c>
    </row>
    <row r="36" spans="2:11" x14ac:dyDescent="0.2">
      <c r="C36" t="s">
        <v>546</v>
      </c>
      <c r="D36" s="123">
        <f>'10'!I64</f>
        <v>0</v>
      </c>
    </row>
    <row r="37" spans="2:11" x14ac:dyDescent="0.2">
      <c r="C37" t="s">
        <v>549</v>
      </c>
      <c r="D37" s="123">
        <f>'10'!I69</f>
        <v>0</v>
      </c>
    </row>
    <row r="38" spans="2:11" x14ac:dyDescent="0.2">
      <c r="C38" t="s">
        <v>547</v>
      </c>
      <c r="D38" s="123">
        <f>'10'!I73</f>
        <v>0</v>
      </c>
    </row>
    <row r="39" spans="2:11" x14ac:dyDescent="0.2">
      <c r="C39" t="s">
        <v>548</v>
      </c>
      <c r="D39" s="124">
        <f>'10'!I77</f>
        <v>0</v>
      </c>
    </row>
    <row r="40" spans="2:11" x14ac:dyDescent="0.2">
      <c r="C40" t="s">
        <v>551</v>
      </c>
      <c r="D40" s="123">
        <f>SUM(D30:D39)</f>
        <v>0</v>
      </c>
    </row>
    <row r="42" spans="2:11" x14ac:dyDescent="0.2">
      <c r="B42" s="6" t="s">
        <v>552</v>
      </c>
    </row>
    <row r="44" spans="2:11" x14ac:dyDescent="0.2">
      <c r="B44">
        <v>1</v>
      </c>
      <c r="C44" t="s">
        <v>411</v>
      </c>
      <c r="D44" s="123">
        <f>'9'!F24</f>
        <v>0</v>
      </c>
    </row>
    <row r="45" spans="2:11" x14ac:dyDescent="0.2">
      <c r="B45">
        <v>2</v>
      </c>
      <c r="C45" t="str">
        <f>IF('9'!G42="","",'9'!G42)</f>
        <v/>
      </c>
      <c r="D45" s="123">
        <f>IF('9'!D25="1",0,'9'!F25)</f>
        <v>0</v>
      </c>
      <c r="K45" s="58"/>
    </row>
    <row r="46" spans="2:11" x14ac:dyDescent="0.2">
      <c r="B46">
        <v>3</v>
      </c>
      <c r="C46" t="str">
        <f>IF('9'!G45="","",'9'!G45)</f>
        <v/>
      </c>
      <c r="D46" s="123">
        <f>IF('9'!D26="1",0,'9'!F26)</f>
        <v>0</v>
      </c>
    </row>
    <row r="47" spans="2:11" x14ac:dyDescent="0.2">
      <c r="B47">
        <v>4</v>
      </c>
      <c r="C47" t="str">
        <f>IF('9'!G48="","",'9'!G48)</f>
        <v/>
      </c>
      <c r="D47" s="123">
        <f>IF('9'!D27="1",0,'9'!F27)</f>
        <v>0</v>
      </c>
    </row>
    <row r="48" spans="2:11" x14ac:dyDescent="0.2">
      <c r="B48">
        <v>5</v>
      </c>
      <c r="C48" t="str">
        <f>IF('9'!G51="","",'9'!G51)</f>
        <v/>
      </c>
      <c r="D48" s="123">
        <f>IF('9'!D28="1",0,'9'!F28)</f>
        <v>0</v>
      </c>
    </row>
    <row r="49" spans="2:8" x14ac:dyDescent="0.2">
      <c r="B49">
        <v>6</v>
      </c>
      <c r="C49" t="str">
        <f>IF('9'!G54="","",'9'!G54)</f>
        <v/>
      </c>
      <c r="D49" s="123">
        <f>IF('9'!D29="1",0,'9'!F29)</f>
        <v>0</v>
      </c>
    </row>
    <row r="50" spans="2:8" x14ac:dyDescent="0.2">
      <c r="B50">
        <v>7</v>
      </c>
      <c r="C50" t="str">
        <f>IF('9'!G57="","",'9'!G57)</f>
        <v/>
      </c>
      <c r="D50" s="123">
        <f>IF('9'!D30="1",0,'9'!F30)</f>
        <v>0</v>
      </c>
    </row>
    <row r="51" spans="2:8" x14ac:dyDescent="0.2">
      <c r="B51">
        <v>8</v>
      </c>
      <c r="C51" t="str">
        <f>IF('9'!G60="","",'9'!G60)</f>
        <v/>
      </c>
      <c r="D51" s="123">
        <f>IF('9'!D31="1",0,'9'!F31)</f>
        <v>0</v>
      </c>
    </row>
    <row r="52" spans="2:8" x14ac:dyDescent="0.2">
      <c r="B52">
        <v>9</v>
      </c>
      <c r="C52" t="str">
        <f>IF('9'!G63="","",'9'!G63)</f>
        <v/>
      </c>
      <c r="D52" s="123">
        <f>IF('9'!D32="1",0,'9'!F32)</f>
        <v>0</v>
      </c>
    </row>
    <row r="53" spans="2:8" x14ac:dyDescent="0.2">
      <c r="B53">
        <v>10</v>
      </c>
      <c r="C53" t="str">
        <f>IF('9'!G66="","",'9'!G66)</f>
        <v/>
      </c>
      <c r="D53" s="124">
        <f>IF('9'!D33="1",0,'9'!F33)</f>
        <v>0</v>
      </c>
    </row>
    <row r="54" spans="2:8" x14ac:dyDescent="0.2">
      <c r="C54" t="s">
        <v>554</v>
      </c>
      <c r="D54" s="123">
        <f>SUM(D44:D53)</f>
        <v>0</v>
      </c>
    </row>
    <row r="56" spans="2:8" x14ac:dyDescent="0.2">
      <c r="C56" t="s">
        <v>555</v>
      </c>
    </row>
    <row r="57" spans="2:8" x14ac:dyDescent="0.2">
      <c r="C57" t="s">
        <v>556</v>
      </c>
    </row>
    <row r="59" spans="2:8" x14ac:dyDescent="0.2">
      <c r="C59" t="s">
        <v>557</v>
      </c>
      <c r="D59" s="32" t="str">
        <f>IF(D40=D54,"Yes","No")</f>
        <v>Yes</v>
      </c>
    </row>
    <row r="60" spans="2:8" x14ac:dyDescent="0.2">
      <c r="D60" s="10"/>
    </row>
    <row r="61" spans="2:8" ht="13.5" thickBot="1" x14ac:dyDescent="0.25">
      <c r="B61" s="8"/>
      <c r="C61" s="8"/>
      <c r="D61" s="8"/>
      <c r="E61" s="8"/>
      <c r="F61" s="8"/>
      <c r="G61" s="8"/>
      <c r="H61" s="8"/>
    </row>
    <row r="62" spans="2:8" ht="13.5" thickTop="1" x14ac:dyDescent="0.2">
      <c r="H62" s="20" t="s">
        <v>663</v>
      </c>
    </row>
  </sheetData>
  <sheetProtection password="CB3D" sheet="1" objects="1" scenarios="1"/>
  <phoneticPr fontId="3" type="noConversion"/>
  <pageMargins left="1.1000000000000001" right="0.34" top="0.64" bottom="0.61" header="0.5" footer="0.5"/>
  <pageSetup scale="89" orientation="portrait" r:id="rId1"/>
  <headerFooter alignWithMargins="0">
    <oddHeader>&amp;C&amp;"Arial,Bold"2019 Low-Income Housing Tax Credit Application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pageSetUpPr fitToPage="1"/>
  </sheetPr>
  <dimension ref="B1:L75"/>
  <sheetViews>
    <sheetView topLeftCell="A25" zoomScaleNormal="100" workbookViewId="0">
      <selection activeCell="Q68" sqref="Q68"/>
    </sheetView>
  </sheetViews>
  <sheetFormatPr defaultRowHeight="12.75" x14ac:dyDescent="0.2"/>
  <cols>
    <col min="1" max="1" width="1.7109375" customWidth="1"/>
    <col min="2" max="2" width="4.5703125" customWidth="1"/>
    <col min="3" max="3" width="15.42578125" customWidth="1"/>
    <col min="4" max="4" width="9" customWidth="1"/>
    <col min="6" max="6" width="4.7109375" customWidth="1"/>
    <col min="7" max="7" width="3.7109375" customWidth="1"/>
    <col min="8" max="11" width="14.7109375" customWidth="1"/>
    <col min="12" max="12" width="14" customWidth="1"/>
    <col min="13" max="13" width="1.7109375" customWidth="1"/>
  </cols>
  <sheetData>
    <row r="1" spans="2:12" x14ac:dyDescent="0.2">
      <c r="B1" s="349">
        <f>'1'!J4</f>
        <v>0</v>
      </c>
      <c r="G1" s="6"/>
      <c r="L1" s="68">
        <f>'1'!P4</f>
        <v>0</v>
      </c>
    </row>
    <row r="3" spans="2:12" ht="15.75" x14ac:dyDescent="0.25">
      <c r="B3" s="7" t="s">
        <v>558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5" spans="2:12" x14ac:dyDescent="0.2">
      <c r="B5" t="s">
        <v>581</v>
      </c>
      <c r="G5" s="93"/>
      <c r="H5" t="s">
        <v>56</v>
      </c>
      <c r="I5" t="s">
        <v>593</v>
      </c>
      <c r="L5" s="104"/>
    </row>
    <row r="6" spans="2:12" x14ac:dyDescent="0.2">
      <c r="G6" s="93"/>
      <c r="H6" t="s">
        <v>55</v>
      </c>
    </row>
    <row r="7" spans="2:12" x14ac:dyDescent="0.2">
      <c r="I7" t="s">
        <v>592</v>
      </c>
      <c r="L7" s="129"/>
    </row>
    <row r="8" spans="2:12" x14ac:dyDescent="0.2">
      <c r="D8" t="s">
        <v>582</v>
      </c>
      <c r="G8" s="93"/>
      <c r="H8" t="s">
        <v>583</v>
      </c>
    </row>
    <row r="9" spans="2:12" x14ac:dyDescent="0.2">
      <c r="G9" s="93"/>
      <c r="H9" t="s">
        <v>584</v>
      </c>
      <c r="I9" t="s">
        <v>594</v>
      </c>
      <c r="L9" s="351">
        <f>'9'!F24</f>
        <v>0</v>
      </c>
    </row>
    <row r="11" spans="2:12" x14ac:dyDescent="0.2">
      <c r="D11" t="s">
        <v>585</v>
      </c>
      <c r="G11" s="93"/>
      <c r="H11" t="s">
        <v>586</v>
      </c>
    </row>
    <row r="12" spans="2:12" x14ac:dyDescent="0.2">
      <c r="G12" s="93"/>
      <c r="H12" t="s">
        <v>587</v>
      </c>
    </row>
    <row r="14" spans="2:12" x14ac:dyDescent="0.2">
      <c r="B14" t="s">
        <v>588</v>
      </c>
      <c r="D14" s="453"/>
      <c r="E14" s="454"/>
      <c r="F14" s="454"/>
      <c r="G14" s="454"/>
      <c r="H14" s="454"/>
      <c r="I14" s="454"/>
      <c r="J14" s="454"/>
      <c r="K14" s="454"/>
      <c r="L14" s="455"/>
    </row>
    <row r="15" spans="2:12" ht="4.5" customHeight="1" x14ac:dyDescent="0.2"/>
    <row r="16" spans="2:12" x14ac:dyDescent="0.2">
      <c r="B16" t="s">
        <v>589</v>
      </c>
      <c r="D16" s="453"/>
      <c r="E16" s="454"/>
      <c r="F16" s="454"/>
      <c r="G16" s="454"/>
      <c r="H16" s="454"/>
      <c r="I16" s="454"/>
      <c r="J16" s="454"/>
      <c r="K16" s="454"/>
      <c r="L16" s="455"/>
    </row>
    <row r="17" spans="2:12" ht="4.5" customHeight="1" x14ac:dyDescent="0.2"/>
    <row r="18" spans="2:12" x14ac:dyDescent="0.2">
      <c r="B18" t="s">
        <v>116</v>
      </c>
      <c r="D18" s="453"/>
      <c r="E18" s="454"/>
      <c r="F18" s="454"/>
      <c r="G18" s="454"/>
      <c r="H18" s="454"/>
      <c r="I18" s="455"/>
      <c r="J18" s="9" t="s">
        <v>88</v>
      </c>
      <c r="K18" s="453"/>
      <c r="L18" s="455"/>
    </row>
    <row r="19" spans="2:12" ht="4.5" customHeight="1" x14ac:dyDescent="0.2"/>
    <row r="20" spans="2:12" x14ac:dyDescent="0.2">
      <c r="B20" t="s">
        <v>60</v>
      </c>
      <c r="D20" s="453"/>
      <c r="E20" s="454"/>
      <c r="F20" s="454"/>
      <c r="G20" s="454"/>
      <c r="H20" s="454"/>
      <c r="I20" s="455"/>
      <c r="J20" s="9" t="s">
        <v>92</v>
      </c>
      <c r="K20" s="470"/>
      <c r="L20" s="472"/>
    </row>
    <row r="21" spans="2:12" ht="4.5" customHeight="1" x14ac:dyDescent="0.2"/>
    <row r="22" spans="2:12" x14ac:dyDescent="0.2">
      <c r="B22" t="s">
        <v>61</v>
      </c>
      <c r="D22" s="453"/>
      <c r="E22" s="454"/>
      <c r="F22" s="454"/>
      <c r="G22" s="454"/>
      <c r="H22" s="454"/>
      <c r="I22" s="455"/>
      <c r="J22" s="9" t="s">
        <v>91</v>
      </c>
      <c r="K22" s="470"/>
      <c r="L22" s="472"/>
    </row>
    <row r="23" spans="2:12" ht="4.5" customHeight="1" x14ac:dyDescent="0.2"/>
    <row r="24" spans="2:12" x14ac:dyDescent="0.2">
      <c r="B24" t="s">
        <v>62</v>
      </c>
      <c r="D24" s="629"/>
      <c r="E24" s="630"/>
      <c r="F24" s="630"/>
      <c r="G24" s="630"/>
      <c r="H24" s="630"/>
      <c r="I24" s="631"/>
      <c r="J24" s="9" t="s">
        <v>93</v>
      </c>
      <c r="K24" s="478"/>
      <c r="L24" s="455"/>
    </row>
    <row r="25" spans="2:12" x14ac:dyDescent="0.2">
      <c r="D25" s="66"/>
      <c r="E25" s="66"/>
      <c r="F25" s="66"/>
      <c r="G25" s="66"/>
      <c r="H25" s="66"/>
      <c r="I25" s="66"/>
      <c r="J25" s="16"/>
      <c r="K25" s="67"/>
      <c r="L25" s="11"/>
    </row>
    <row r="26" spans="2:12" x14ac:dyDescent="0.2">
      <c r="B26" t="s">
        <v>590</v>
      </c>
      <c r="D26" s="66"/>
      <c r="E26" s="606"/>
      <c r="F26" s="607"/>
      <c r="G26" s="607"/>
      <c r="H26" s="607"/>
      <c r="I26" s="607"/>
      <c r="J26" s="607"/>
      <c r="K26" s="607"/>
      <c r="L26" s="608"/>
    </row>
    <row r="27" spans="2:12" x14ac:dyDescent="0.2">
      <c r="D27" s="66"/>
      <c r="E27" s="609"/>
      <c r="F27" s="610"/>
      <c r="G27" s="610"/>
      <c r="H27" s="610"/>
      <c r="I27" s="610"/>
      <c r="J27" s="610"/>
      <c r="K27" s="610"/>
      <c r="L27" s="611"/>
    </row>
    <row r="28" spans="2:12" x14ac:dyDescent="0.2">
      <c r="D28" s="66"/>
      <c r="E28" s="609"/>
      <c r="F28" s="610"/>
      <c r="G28" s="610"/>
      <c r="H28" s="610"/>
      <c r="I28" s="610"/>
      <c r="J28" s="610"/>
      <c r="K28" s="610"/>
      <c r="L28" s="611"/>
    </row>
    <row r="29" spans="2:12" x14ac:dyDescent="0.2">
      <c r="D29" s="66"/>
      <c r="E29" s="609"/>
      <c r="F29" s="610"/>
      <c r="G29" s="610"/>
      <c r="H29" s="610"/>
      <c r="I29" s="610"/>
      <c r="J29" s="610"/>
      <c r="K29" s="610"/>
      <c r="L29" s="611"/>
    </row>
    <row r="30" spans="2:12" x14ac:dyDescent="0.2">
      <c r="D30" s="66"/>
      <c r="E30" s="609"/>
      <c r="F30" s="610"/>
      <c r="G30" s="610"/>
      <c r="H30" s="610"/>
      <c r="I30" s="610"/>
      <c r="J30" s="610"/>
      <c r="K30" s="610"/>
      <c r="L30" s="611"/>
    </row>
    <row r="31" spans="2:12" x14ac:dyDescent="0.2">
      <c r="D31" s="66"/>
      <c r="E31" s="609"/>
      <c r="F31" s="610"/>
      <c r="G31" s="610"/>
      <c r="H31" s="610"/>
      <c r="I31" s="610"/>
      <c r="J31" s="610"/>
      <c r="K31" s="610"/>
      <c r="L31" s="611"/>
    </row>
    <row r="32" spans="2:12" x14ac:dyDescent="0.2">
      <c r="D32" s="66"/>
      <c r="E32" s="613"/>
      <c r="F32" s="614"/>
      <c r="G32" s="614"/>
      <c r="H32" s="614"/>
      <c r="I32" s="614"/>
      <c r="J32" s="614"/>
      <c r="K32" s="614"/>
      <c r="L32" s="615"/>
    </row>
    <row r="33" spans="2:12" ht="13.5" thickBo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3.5" thickTop="1" x14ac:dyDescent="0.2"/>
    <row r="35" spans="2:12" x14ac:dyDescent="0.2">
      <c r="B35" s="65" t="s">
        <v>573</v>
      </c>
    </row>
    <row r="37" spans="2:12" x14ac:dyDescent="0.2">
      <c r="B37" s="93"/>
      <c r="C37" t="s">
        <v>574</v>
      </c>
    </row>
    <row r="38" spans="2:12" ht="4.5" customHeight="1" x14ac:dyDescent="0.2"/>
    <row r="39" spans="2:12" x14ac:dyDescent="0.2">
      <c r="B39" s="93"/>
      <c r="C39" t="s">
        <v>575</v>
      </c>
    </row>
    <row r="40" spans="2:12" ht="4.5" customHeight="1" x14ac:dyDescent="0.2"/>
    <row r="41" spans="2:12" x14ac:dyDescent="0.2">
      <c r="B41" s="93"/>
      <c r="C41" t="s">
        <v>576</v>
      </c>
    </row>
    <row r="42" spans="2:12" ht="4.5" customHeight="1" x14ac:dyDescent="0.2"/>
    <row r="43" spans="2:12" x14ac:dyDescent="0.2">
      <c r="B43" s="93"/>
      <c r="C43" t="s">
        <v>577</v>
      </c>
    </row>
    <row r="44" spans="2:12" ht="4.5" customHeight="1" x14ac:dyDescent="0.2"/>
    <row r="45" spans="2:12" x14ac:dyDescent="0.2">
      <c r="B45" s="93"/>
      <c r="C45" t="s">
        <v>578</v>
      </c>
    </row>
    <row r="46" spans="2:12" ht="4.5" customHeight="1" x14ac:dyDescent="0.2"/>
    <row r="47" spans="2:12" x14ac:dyDescent="0.2">
      <c r="B47" s="93"/>
      <c r="C47" t="s">
        <v>579</v>
      </c>
    </row>
    <row r="48" spans="2:12" ht="4.5" customHeight="1" x14ac:dyDescent="0.2"/>
    <row r="49" spans="2:12" x14ac:dyDescent="0.2">
      <c r="B49" s="93"/>
      <c r="C49" t="s">
        <v>580</v>
      </c>
    </row>
    <row r="51" spans="2:12" ht="15.75" x14ac:dyDescent="0.25">
      <c r="B51" s="7" t="s">
        <v>559</v>
      </c>
      <c r="C51" s="5"/>
      <c r="D51" s="5"/>
      <c r="E51" s="5"/>
      <c r="F51" s="5"/>
      <c r="G51" s="5"/>
      <c r="H51" s="5"/>
      <c r="I51" s="5"/>
      <c r="J51" s="5"/>
      <c r="K51" s="5"/>
      <c r="L51" s="5"/>
    </row>
    <row r="53" spans="2:12" x14ac:dyDescent="0.2">
      <c r="B53" t="s">
        <v>572</v>
      </c>
    </row>
    <row r="54" spans="2:12" ht="4.5" customHeight="1" x14ac:dyDescent="0.2"/>
    <row r="55" spans="2:12" x14ac:dyDescent="0.2">
      <c r="B55" s="616" t="s">
        <v>560</v>
      </c>
      <c r="C55" s="617"/>
      <c r="D55" s="617"/>
      <c r="E55" s="617"/>
      <c r="F55" s="617"/>
      <c r="G55" s="618"/>
      <c r="H55" s="592" t="s">
        <v>51</v>
      </c>
      <c r="I55" s="585" t="s">
        <v>53</v>
      </c>
      <c r="J55" s="582" t="s">
        <v>1023</v>
      </c>
      <c r="K55" s="583"/>
      <c r="L55" s="53"/>
    </row>
    <row r="56" spans="2:12" x14ac:dyDescent="0.2">
      <c r="B56" s="619"/>
      <c r="C56" s="620"/>
      <c r="D56" s="620"/>
      <c r="E56" s="620"/>
      <c r="F56" s="620"/>
      <c r="G56" s="621"/>
      <c r="H56" s="593"/>
      <c r="I56" s="586"/>
      <c r="J56" s="50" t="s">
        <v>52</v>
      </c>
      <c r="K56" s="50" t="s">
        <v>53</v>
      </c>
      <c r="L56" s="54" t="s">
        <v>279</v>
      </c>
    </row>
    <row r="57" spans="2:12" ht="3.75" customHeight="1" x14ac:dyDescent="0.2"/>
    <row r="58" spans="2:12" ht="18" customHeight="1" x14ac:dyDescent="0.2">
      <c r="B58" s="501" t="s">
        <v>562</v>
      </c>
      <c r="C58" s="503"/>
      <c r="D58" s="503"/>
      <c r="E58" s="503"/>
      <c r="F58" s="503"/>
      <c r="G58" s="502"/>
      <c r="H58" s="437">
        <f>'10'!E79</f>
        <v>0</v>
      </c>
      <c r="I58" s="437">
        <f>'10'!F79</f>
        <v>0</v>
      </c>
      <c r="J58" s="437">
        <f>'10'!G79</f>
        <v>0</v>
      </c>
      <c r="K58" s="437">
        <f>'10'!H79</f>
        <v>0</v>
      </c>
      <c r="L58" s="438">
        <f>SUM(H58:K58)</f>
        <v>0</v>
      </c>
    </row>
    <row r="59" spans="2:12" ht="18" customHeight="1" x14ac:dyDescent="0.2">
      <c r="B59" s="501" t="s">
        <v>563</v>
      </c>
      <c r="C59" s="503"/>
      <c r="D59" s="503"/>
      <c r="E59" s="503"/>
      <c r="F59" s="503"/>
      <c r="G59" s="502"/>
      <c r="H59" s="439">
        <f>'10'!E9</f>
        <v>0</v>
      </c>
      <c r="I59" s="439">
        <f>'10'!F9</f>
        <v>0</v>
      </c>
      <c r="J59" s="439">
        <f>'10'!G9</f>
        <v>0</v>
      </c>
      <c r="K59" s="439">
        <f>'10'!H9</f>
        <v>0</v>
      </c>
      <c r="L59" s="438">
        <f>SUM(H59:K59)</f>
        <v>0</v>
      </c>
    </row>
    <row r="60" spans="2:12" x14ac:dyDescent="0.2">
      <c r="B60" s="623" t="s">
        <v>564</v>
      </c>
      <c r="C60" s="624"/>
      <c r="D60" s="624"/>
      <c r="E60" s="624"/>
      <c r="F60" s="624"/>
      <c r="G60" s="625"/>
      <c r="H60" s="612"/>
      <c r="I60" s="612"/>
      <c r="J60" s="612"/>
      <c r="K60" s="612"/>
      <c r="L60" s="622">
        <f>SUM(H60:K61)</f>
        <v>0</v>
      </c>
    </row>
    <row r="61" spans="2:12" x14ac:dyDescent="0.2">
      <c r="B61" s="626" t="s">
        <v>561</v>
      </c>
      <c r="C61" s="627"/>
      <c r="D61" s="627"/>
      <c r="E61" s="627"/>
      <c r="F61" s="627"/>
      <c r="G61" s="628"/>
      <c r="H61" s="612"/>
      <c r="I61" s="612"/>
      <c r="J61" s="612"/>
      <c r="K61" s="612"/>
      <c r="L61" s="622"/>
    </row>
    <row r="62" spans="2:12" ht="18" customHeight="1" x14ac:dyDescent="0.2">
      <c r="B62" s="501" t="s">
        <v>684</v>
      </c>
      <c r="C62" s="503"/>
      <c r="D62" s="503"/>
      <c r="E62" s="503"/>
      <c r="F62" s="503"/>
      <c r="G62" s="502"/>
      <c r="H62" s="440">
        <f>'14'!C59</f>
        <v>0</v>
      </c>
      <c r="I62" s="440">
        <f>'14'!D59</f>
        <v>0</v>
      </c>
      <c r="J62" s="440">
        <f>'14'!E59</f>
        <v>0</v>
      </c>
      <c r="K62" s="440">
        <f>'14'!F59</f>
        <v>0</v>
      </c>
      <c r="L62" s="441">
        <f>SUM(H62:K62)</f>
        <v>0</v>
      </c>
    </row>
    <row r="63" spans="2:12" ht="18" customHeight="1" x14ac:dyDescent="0.2">
      <c r="B63" s="501" t="s">
        <v>565</v>
      </c>
      <c r="C63" s="503"/>
      <c r="D63" s="503"/>
      <c r="E63" s="503"/>
      <c r="F63" s="503"/>
      <c r="G63" s="502"/>
      <c r="H63" s="442"/>
      <c r="I63" s="442"/>
      <c r="J63" s="442"/>
      <c r="K63" s="442"/>
      <c r="L63" s="438">
        <f>SUM(H63:K63)</f>
        <v>0</v>
      </c>
    </row>
    <row r="64" spans="2:12" ht="18" customHeight="1" x14ac:dyDescent="0.2">
      <c r="B64" s="501" t="s">
        <v>566</v>
      </c>
      <c r="C64" s="503"/>
      <c r="D64" s="503"/>
      <c r="E64" s="503"/>
      <c r="F64" s="503"/>
      <c r="G64" s="502"/>
      <c r="H64" s="442"/>
      <c r="I64" s="442"/>
      <c r="J64" s="442"/>
      <c r="K64" s="442"/>
      <c r="L64" s="438">
        <f>SUM(H64:K64)</f>
        <v>0</v>
      </c>
    </row>
    <row r="65" spans="2:12" ht="18" customHeight="1" x14ac:dyDescent="0.2">
      <c r="B65" s="501" t="s">
        <v>567</v>
      </c>
      <c r="C65" s="503"/>
      <c r="D65" s="503"/>
      <c r="E65" s="503"/>
      <c r="F65" s="503"/>
      <c r="G65" s="502"/>
      <c r="H65" s="442"/>
      <c r="I65" s="442"/>
      <c r="J65" s="442"/>
      <c r="K65" s="442"/>
      <c r="L65" s="438">
        <f>SUM(H65:K65)</f>
        <v>0</v>
      </c>
    </row>
    <row r="66" spans="2:12" ht="18" customHeight="1" x14ac:dyDescent="0.2">
      <c r="B66" s="504" t="s">
        <v>568</v>
      </c>
      <c r="C66" s="632"/>
      <c r="D66" s="632"/>
      <c r="E66" s="632"/>
      <c r="F66" s="632"/>
      <c r="G66" s="505"/>
      <c r="H66" s="437">
        <f>H58-H59-H60-H62-H63-H64-H65</f>
        <v>0</v>
      </c>
      <c r="I66" s="437">
        <f>I58-I59-I60-I62-I63-I64-I65</f>
        <v>0</v>
      </c>
      <c r="J66" s="437">
        <f>J58-J59-J60-J62-J63-J64-J65</f>
        <v>0</v>
      </c>
      <c r="K66" s="437">
        <f>K58-K59-K60-K62-K63-K64-K65</f>
        <v>0</v>
      </c>
      <c r="L66" s="438">
        <f>SUM(H66:K66)</f>
        <v>0</v>
      </c>
    </row>
    <row r="67" spans="2:12" ht="18" customHeight="1" x14ac:dyDescent="0.2">
      <c r="B67" s="501" t="s">
        <v>569</v>
      </c>
      <c r="C67" s="503"/>
      <c r="D67" s="503"/>
      <c r="E67" s="503"/>
      <c r="F67" s="503"/>
      <c r="G67" s="502"/>
      <c r="H67" s="62" t="e">
        <f>'6'!$N$41</f>
        <v>#DIV/0!</v>
      </c>
      <c r="I67" s="62" t="e">
        <f>'6'!$N$41</f>
        <v>#DIV/0!</v>
      </c>
      <c r="J67" s="62" t="e">
        <f>'6'!$N$41</f>
        <v>#DIV/0!</v>
      </c>
      <c r="K67" s="62" t="e">
        <f>'6'!$N$41</f>
        <v>#DIV/0!</v>
      </c>
      <c r="L67" s="55"/>
    </row>
    <row r="68" spans="2:12" ht="18" customHeight="1" x14ac:dyDescent="0.2">
      <c r="B68" s="504" t="s">
        <v>570</v>
      </c>
      <c r="C68" s="632"/>
      <c r="D68" s="632"/>
      <c r="E68" s="632"/>
      <c r="F68" s="632"/>
      <c r="G68" s="505"/>
      <c r="H68" s="28">
        <f>IF('3'!$I$19="Yes",1.3,1.2)</f>
        <v>1.2</v>
      </c>
      <c r="I68" s="28">
        <f>IF('3'!$I$19="Yes",1.3,1.2)</f>
        <v>1.2</v>
      </c>
      <c r="J68" s="28">
        <v>1</v>
      </c>
      <c r="K68" s="28">
        <f>IF('3'!$I$19="Yes",1.3,1.2)</f>
        <v>1.2</v>
      </c>
      <c r="L68" s="55"/>
    </row>
    <row r="69" spans="2:12" ht="18" customHeight="1" x14ac:dyDescent="0.2">
      <c r="B69" s="504" t="s">
        <v>571</v>
      </c>
      <c r="C69" s="632"/>
      <c r="D69" s="632"/>
      <c r="E69" s="632"/>
      <c r="F69" s="632"/>
      <c r="G69" s="505"/>
      <c r="H69" s="28" t="e">
        <f>ROUND(H66*H67*H68,2)</f>
        <v>#DIV/0!</v>
      </c>
      <c r="I69" s="28" t="e">
        <f>ROUND(I66*I67*I68,2)</f>
        <v>#DIV/0!</v>
      </c>
      <c r="J69" s="28" t="e">
        <f>ROUND(J66*J67*J68,2)</f>
        <v>#DIV/0!</v>
      </c>
      <c r="K69" s="28" t="e">
        <f>ROUND(K66*K67*K68,2)</f>
        <v>#DIV/0!</v>
      </c>
      <c r="L69" s="64" t="e">
        <f>SUM(H69:K69)</f>
        <v>#DIV/0!</v>
      </c>
    </row>
    <row r="71" spans="2:12" x14ac:dyDescent="0.2">
      <c r="B71" s="61" t="s">
        <v>685</v>
      </c>
    </row>
    <row r="72" spans="2:12" x14ac:dyDescent="0.2">
      <c r="B72" s="61"/>
    </row>
    <row r="73" spans="2:12" x14ac:dyDescent="0.2">
      <c r="B73" s="61"/>
    </row>
    <row r="74" spans="2:12" ht="13.5" thickBot="1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5" thickTop="1" x14ac:dyDescent="0.2">
      <c r="L75" s="20" t="s">
        <v>664</v>
      </c>
    </row>
  </sheetData>
  <sheetProtection password="CB3D" sheet="1" objects="1" scenarios="1"/>
  <mergeCells count="38">
    <mergeCell ref="B69:G69"/>
    <mergeCell ref="B62:G62"/>
    <mergeCell ref="B63:G63"/>
    <mergeCell ref="B64:G64"/>
    <mergeCell ref="B65:G65"/>
    <mergeCell ref="B66:G66"/>
    <mergeCell ref="B67:G67"/>
    <mergeCell ref="B68:G68"/>
    <mergeCell ref="D14:L14"/>
    <mergeCell ref="D18:I18"/>
    <mergeCell ref="D20:I20"/>
    <mergeCell ref="D22:I22"/>
    <mergeCell ref="L60:L61"/>
    <mergeCell ref="K18:L18"/>
    <mergeCell ref="B58:G58"/>
    <mergeCell ref="B59:G59"/>
    <mergeCell ref="B60:G60"/>
    <mergeCell ref="B61:G61"/>
    <mergeCell ref="E28:L28"/>
    <mergeCell ref="D24:I24"/>
    <mergeCell ref="D16:L16"/>
    <mergeCell ref="K20:L20"/>
    <mergeCell ref="K22:L22"/>
    <mergeCell ref="K24:L24"/>
    <mergeCell ref="E26:L26"/>
    <mergeCell ref="E27:L27"/>
    <mergeCell ref="E29:L29"/>
    <mergeCell ref="E30:L30"/>
    <mergeCell ref="H60:H61"/>
    <mergeCell ref="I60:I61"/>
    <mergeCell ref="J60:J61"/>
    <mergeCell ref="K60:K61"/>
    <mergeCell ref="E31:L31"/>
    <mergeCell ref="E32:L32"/>
    <mergeCell ref="H55:H56"/>
    <mergeCell ref="I55:I56"/>
    <mergeCell ref="J55:K55"/>
    <mergeCell ref="B55:G56"/>
  </mergeCells>
  <phoneticPr fontId="3" type="noConversion"/>
  <pageMargins left="0.75" right="0.37" top="0.77" bottom="0.71" header="0.5" footer="0.5"/>
  <pageSetup scale="77" orientation="portrait" r:id="rId1"/>
  <headerFooter alignWithMargins="0">
    <oddHeader>&amp;C&amp;"Arial,Bold"2019 Low-Income Housing Tax Credit Application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pageSetUpPr fitToPage="1"/>
  </sheetPr>
  <dimension ref="B1:G67"/>
  <sheetViews>
    <sheetView topLeftCell="B1" zoomScaleNormal="100" workbookViewId="0">
      <selection activeCell="Q30" sqref="Q30"/>
    </sheetView>
  </sheetViews>
  <sheetFormatPr defaultRowHeight="12.75" x14ac:dyDescent="0.2"/>
  <cols>
    <col min="1" max="1" width="1.7109375" customWidth="1"/>
    <col min="2" max="2" width="36.7109375" customWidth="1"/>
    <col min="3" max="7" width="15.7109375" customWidth="1"/>
    <col min="8" max="8" width="1.7109375" customWidth="1"/>
  </cols>
  <sheetData>
    <row r="1" spans="2:7" x14ac:dyDescent="0.2">
      <c r="B1" s="349">
        <f>'1'!J4</f>
        <v>0</v>
      </c>
      <c r="C1" s="6"/>
      <c r="G1" s="68">
        <f>'1'!P4</f>
        <v>0</v>
      </c>
    </row>
    <row r="3" spans="2:7" ht="15.75" x14ac:dyDescent="0.25">
      <c r="B3" s="7" t="s">
        <v>686</v>
      </c>
      <c r="C3" s="5"/>
      <c r="D3" s="5"/>
      <c r="E3" s="5"/>
      <c r="F3" s="5"/>
      <c r="G3" s="5"/>
    </row>
    <row r="4" spans="2:7" ht="4.5" customHeight="1" x14ac:dyDescent="0.2"/>
    <row r="5" spans="2:7" x14ac:dyDescent="0.2">
      <c r="B5" s="6" t="s">
        <v>591</v>
      </c>
    </row>
    <row r="7" spans="2:7" x14ac:dyDescent="0.2">
      <c r="B7" s="71" t="s">
        <v>1126</v>
      </c>
    </row>
    <row r="8" spans="2:7" x14ac:dyDescent="0.2">
      <c r="B8" s="71" t="s">
        <v>1164</v>
      </c>
    </row>
    <row r="10" spans="2:7" x14ac:dyDescent="0.2">
      <c r="B10" s="594" t="s">
        <v>1163</v>
      </c>
      <c r="C10" s="592" t="s">
        <v>51</v>
      </c>
      <c r="D10" s="585" t="s">
        <v>53</v>
      </c>
      <c r="E10" s="582" t="s">
        <v>1023</v>
      </c>
      <c r="F10" s="583"/>
      <c r="G10" s="53"/>
    </row>
    <row r="11" spans="2:7" x14ac:dyDescent="0.2">
      <c r="B11" s="595"/>
      <c r="C11" s="593"/>
      <c r="D11" s="586"/>
      <c r="E11" s="388" t="s">
        <v>52</v>
      </c>
      <c r="F11" s="388" t="s">
        <v>53</v>
      </c>
      <c r="G11" s="54" t="s">
        <v>279</v>
      </c>
    </row>
    <row r="12" spans="2:7" ht="4.5" customHeight="1" x14ac:dyDescent="0.2"/>
    <row r="13" spans="2:7" ht="18" customHeight="1" x14ac:dyDescent="0.2">
      <c r="B13" s="417" t="s">
        <v>1102</v>
      </c>
      <c r="C13" s="407">
        <f>'10'!E9</f>
        <v>0</v>
      </c>
      <c r="D13" s="408"/>
      <c r="E13" s="407">
        <f>'10'!G9</f>
        <v>0</v>
      </c>
      <c r="F13" s="409"/>
      <c r="G13" s="410">
        <f>SUM(C13:F13)</f>
        <v>0</v>
      </c>
    </row>
    <row r="14" spans="2:7" ht="18" customHeight="1" x14ac:dyDescent="0.2">
      <c r="B14" s="418" t="s">
        <v>1166</v>
      </c>
      <c r="C14" s="412"/>
      <c r="D14" s="412"/>
      <c r="E14" s="412"/>
      <c r="F14" s="412"/>
      <c r="G14" s="413"/>
    </row>
    <row r="15" spans="2:7" ht="18" customHeight="1" x14ac:dyDescent="0.2">
      <c r="B15" s="419" t="s">
        <v>490</v>
      </c>
      <c r="C15" s="407">
        <f>'10'!E77</f>
        <v>0</v>
      </c>
      <c r="D15" s="407">
        <f>'10'!F77</f>
        <v>0</v>
      </c>
      <c r="E15" s="408"/>
      <c r="F15" s="407">
        <f>'10'!H77</f>
        <v>0</v>
      </c>
      <c r="G15" s="410">
        <f t="shared" ref="G15" si="0">SUM(C15:F15)</f>
        <v>0</v>
      </c>
    </row>
    <row r="16" spans="2:7" ht="18" customHeight="1" x14ac:dyDescent="0.2">
      <c r="B16" s="420" t="s">
        <v>1095</v>
      </c>
      <c r="C16" s="411">
        <f>'10-A'!C25+'10-A'!C26+'10-A'!C27</f>
        <v>0</v>
      </c>
      <c r="D16" s="411">
        <f>'10-A'!D25+'10-A'!D26+'10-A'!D27</f>
        <v>0</v>
      </c>
      <c r="E16" s="408"/>
      <c r="F16" s="411">
        <f>'10-A'!F25+'10-A'!F26+'10-A'!F27</f>
        <v>0</v>
      </c>
      <c r="G16" s="410">
        <f>SUM(C16:F16)</f>
        <v>0</v>
      </c>
    </row>
    <row r="17" spans="2:7" ht="18" customHeight="1" x14ac:dyDescent="0.2">
      <c r="B17" s="420" t="s">
        <v>474</v>
      </c>
      <c r="C17" s="407">
        <f>'10'!E69+'10-A'!C22</f>
        <v>0</v>
      </c>
      <c r="D17" s="407">
        <f>'10'!F69+'10-A'!D22</f>
        <v>0</v>
      </c>
      <c r="E17" s="408"/>
      <c r="F17" s="407">
        <f>'10'!H69+'10-A'!F22</f>
        <v>0</v>
      </c>
      <c r="G17" s="410">
        <f t="shared" ref="G17:G58" si="1">SUM(C17:F17)</f>
        <v>0</v>
      </c>
    </row>
    <row r="18" spans="2:7" ht="18" customHeight="1" x14ac:dyDescent="0.2">
      <c r="B18" s="420" t="s">
        <v>1167</v>
      </c>
      <c r="C18" s="407">
        <f>'10-A'!C33+'10-A'!C34+'10-A'!C35+'10-A'!C36+'10-A'!C37</f>
        <v>0</v>
      </c>
      <c r="D18" s="407">
        <f>'10-A'!D33+'10-A'!D34+'10-A'!D35+'10-A'!D36+'10-A'!D37</f>
        <v>0</v>
      </c>
      <c r="E18" s="408"/>
      <c r="F18" s="407">
        <f>'10-A'!F33+'10-A'!F34+'10-A'!F35+'10-A'!F36+'10-A'!F37</f>
        <v>0</v>
      </c>
      <c r="G18" s="410">
        <f t="shared" si="1"/>
        <v>0</v>
      </c>
    </row>
    <row r="19" spans="2:7" ht="18" customHeight="1" x14ac:dyDescent="0.2">
      <c r="B19" s="418" t="s">
        <v>1168</v>
      </c>
      <c r="C19" s="412"/>
      <c r="D19" s="412"/>
      <c r="E19" s="412"/>
      <c r="F19" s="412"/>
      <c r="G19" s="413"/>
    </row>
    <row r="20" spans="2:7" ht="18" customHeight="1" x14ac:dyDescent="0.2">
      <c r="B20" s="377" t="s">
        <v>1108</v>
      </c>
      <c r="C20" s="399"/>
      <c r="D20" s="399"/>
      <c r="E20" s="399"/>
      <c r="F20" s="399"/>
      <c r="G20" s="398">
        <f t="shared" si="1"/>
        <v>0</v>
      </c>
    </row>
    <row r="21" spans="2:7" ht="18" customHeight="1" x14ac:dyDescent="0.2">
      <c r="B21" s="374" t="s">
        <v>1096</v>
      </c>
      <c r="C21" s="399"/>
      <c r="D21" s="399"/>
      <c r="E21" s="399"/>
      <c r="F21" s="399"/>
      <c r="G21" s="398">
        <f t="shared" si="1"/>
        <v>0</v>
      </c>
    </row>
    <row r="22" spans="2:7" ht="18" customHeight="1" x14ac:dyDescent="0.2">
      <c r="B22" s="374" t="s">
        <v>1100</v>
      </c>
      <c r="C22" s="399"/>
      <c r="D22" s="399"/>
      <c r="E22" s="399"/>
      <c r="F22" s="399"/>
      <c r="G22" s="398">
        <f t="shared" si="1"/>
        <v>0</v>
      </c>
    </row>
    <row r="23" spans="2:7" ht="18" customHeight="1" x14ac:dyDescent="0.2">
      <c r="B23" s="374" t="s">
        <v>1107</v>
      </c>
      <c r="C23" s="399"/>
      <c r="D23" s="399"/>
      <c r="E23" s="399"/>
      <c r="F23" s="399"/>
      <c r="G23" s="398">
        <f t="shared" si="1"/>
        <v>0</v>
      </c>
    </row>
    <row r="24" spans="2:7" ht="18" customHeight="1" x14ac:dyDescent="0.2">
      <c r="B24" s="374" t="s">
        <v>1098</v>
      </c>
      <c r="C24" s="399"/>
      <c r="D24" s="399"/>
      <c r="E24" s="399"/>
      <c r="F24" s="399"/>
      <c r="G24" s="398">
        <f t="shared" si="1"/>
        <v>0</v>
      </c>
    </row>
    <row r="25" spans="2:7" ht="18" customHeight="1" x14ac:dyDescent="0.2">
      <c r="B25" s="377" t="s">
        <v>1109</v>
      </c>
      <c r="C25" s="399"/>
      <c r="D25" s="399"/>
      <c r="E25" s="399"/>
      <c r="F25" s="399"/>
      <c r="G25" s="398">
        <f t="shared" si="1"/>
        <v>0</v>
      </c>
    </row>
    <row r="26" spans="2:7" ht="18" customHeight="1" x14ac:dyDescent="0.2">
      <c r="B26" s="374" t="s">
        <v>1103</v>
      </c>
      <c r="C26" s="399"/>
      <c r="D26" s="399"/>
      <c r="E26" s="399"/>
      <c r="F26" s="399"/>
      <c r="G26" s="398">
        <f t="shared" si="1"/>
        <v>0</v>
      </c>
    </row>
    <row r="27" spans="2:7" ht="18" customHeight="1" x14ac:dyDescent="0.2">
      <c r="B27" s="374" t="s">
        <v>1097</v>
      </c>
      <c r="C27" s="399"/>
      <c r="D27" s="399"/>
      <c r="E27" s="399"/>
      <c r="F27" s="399"/>
      <c r="G27" s="398">
        <f t="shared" si="1"/>
        <v>0</v>
      </c>
    </row>
    <row r="28" spans="2:7" ht="18" customHeight="1" x14ac:dyDescent="0.2">
      <c r="B28" s="374" t="s">
        <v>1101</v>
      </c>
      <c r="C28" s="399"/>
      <c r="D28" s="399"/>
      <c r="E28" s="399"/>
      <c r="F28" s="399"/>
      <c r="G28" s="398">
        <f t="shared" si="1"/>
        <v>0</v>
      </c>
    </row>
    <row r="29" spans="2:7" ht="18" customHeight="1" x14ac:dyDescent="0.2">
      <c r="B29" s="374" t="s">
        <v>1169</v>
      </c>
      <c r="C29" s="399"/>
      <c r="D29" s="399"/>
      <c r="E29" s="399"/>
      <c r="F29" s="399"/>
      <c r="G29" s="398">
        <f t="shared" si="1"/>
        <v>0</v>
      </c>
    </row>
    <row r="30" spans="2:7" ht="18" customHeight="1" x14ac:dyDescent="0.2">
      <c r="B30" s="374" t="s">
        <v>1106</v>
      </c>
      <c r="C30" s="399"/>
      <c r="D30" s="399"/>
      <c r="E30" s="399"/>
      <c r="F30" s="399"/>
      <c r="G30" s="398">
        <f t="shared" si="1"/>
        <v>0</v>
      </c>
    </row>
    <row r="31" spans="2:7" ht="18" customHeight="1" x14ac:dyDescent="0.2">
      <c r="B31" s="377" t="s">
        <v>1111</v>
      </c>
      <c r="C31" s="399"/>
      <c r="D31" s="399"/>
      <c r="E31" s="399"/>
      <c r="F31" s="399"/>
      <c r="G31" s="398">
        <f t="shared" si="1"/>
        <v>0</v>
      </c>
    </row>
    <row r="32" spans="2:7" ht="18" customHeight="1" x14ac:dyDescent="0.2">
      <c r="B32" s="374" t="s">
        <v>1165</v>
      </c>
      <c r="C32" s="399"/>
      <c r="D32" s="399"/>
      <c r="E32" s="399"/>
      <c r="F32" s="399"/>
      <c r="G32" s="398">
        <f t="shared" si="1"/>
        <v>0</v>
      </c>
    </row>
    <row r="33" spans="2:7" ht="18" customHeight="1" x14ac:dyDescent="0.2">
      <c r="B33" s="374" t="s">
        <v>1099</v>
      </c>
      <c r="C33" s="399"/>
      <c r="D33" s="399"/>
      <c r="E33" s="399"/>
      <c r="F33" s="399"/>
      <c r="G33" s="398">
        <f t="shared" si="1"/>
        <v>0</v>
      </c>
    </row>
    <row r="34" spans="2:7" ht="18" customHeight="1" x14ac:dyDescent="0.2">
      <c r="B34" s="374" t="s">
        <v>1105</v>
      </c>
      <c r="C34" s="399"/>
      <c r="D34" s="399"/>
      <c r="E34" s="399"/>
      <c r="F34" s="399"/>
      <c r="G34" s="398">
        <f t="shared" si="1"/>
        <v>0</v>
      </c>
    </row>
    <row r="35" spans="2:7" ht="18" customHeight="1" x14ac:dyDescent="0.2">
      <c r="B35" s="374" t="s">
        <v>1170</v>
      </c>
      <c r="C35" s="399"/>
      <c r="D35" s="399"/>
      <c r="E35" s="399"/>
      <c r="F35" s="399"/>
      <c r="G35" s="398">
        <f t="shared" si="1"/>
        <v>0</v>
      </c>
    </row>
    <row r="36" spans="2:7" ht="18" customHeight="1" x14ac:dyDescent="0.2">
      <c r="B36" s="374" t="s">
        <v>355</v>
      </c>
      <c r="C36" s="399"/>
      <c r="D36" s="399"/>
      <c r="E36" s="399"/>
      <c r="F36" s="399"/>
      <c r="G36" s="398">
        <f t="shared" si="1"/>
        <v>0</v>
      </c>
    </row>
    <row r="37" spans="2:7" ht="18" customHeight="1" x14ac:dyDescent="0.2">
      <c r="B37" s="374" t="s">
        <v>1104</v>
      </c>
      <c r="C37" s="399"/>
      <c r="D37" s="399"/>
      <c r="E37" s="399"/>
      <c r="F37" s="399"/>
      <c r="G37" s="398">
        <f t="shared" si="1"/>
        <v>0</v>
      </c>
    </row>
    <row r="38" spans="2:7" ht="18" customHeight="1" x14ac:dyDescent="0.2">
      <c r="B38" s="377" t="s">
        <v>1112</v>
      </c>
      <c r="C38" s="399"/>
      <c r="D38" s="399"/>
      <c r="E38" s="399"/>
      <c r="F38" s="399"/>
      <c r="G38" s="398">
        <f t="shared" si="1"/>
        <v>0</v>
      </c>
    </row>
    <row r="39" spans="2:7" ht="18" customHeight="1" x14ac:dyDescent="0.2">
      <c r="B39" s="428"/>
      <c r="C39" s="399"/>
      <c r="D39" s="399"/>
      <c r="E39" s="399"/>
      <c r="F39" s="399"/>
      <c r="G39" s="398">
        <f t="shared" si="1"/>
        <v>0</v>
      </c>
    </row>
    <row r="40" spans="2:7" ht="18" customHeight="1" x14ac:dyDescent="0.2">
      <c r="B40" s="428"/>
      <c r="C40" s="399"/>
      <c r="D40" s="399"/>
      <c r="E40" s="399"/>
      <c r="F40" s="399"/>
      <c r="G40" s="398">
        <f t="shared" si="1"/>
        <v>0</v>
      </c>
    </row>
    <row r="41" spans="2:7" ht="18" customHeight="1" x14ac:dyDescent="0.2">
      <c r="B41" s="428"/>
      <c r="C41" s="399"/>
      <c r="D41" s="399"/>
      <c r="E41" s="399"/>
      <c r="F41" s="399"/>
      <c r="G41" s="398">
        <f t="shared" si="1"/>
        <v>0</v>
      </c>
    </row>
    <row r="42" spans="2:7" ht="18" customHeight="1" x14ac:dyDescent="0.2">
      <c r="B42" s="428"/>
      <c r="C42" s="399"/>
      <c r="D42" s="399"/>
      <c r="E42" s="399"/>
      <c r="F42" s="399"/>
      <c r="G42" s="398">
        <f t="shared" si="1"/>
        <v>0</v>
      </c>
    </row>
    <row r="43" spans="2:7" ht="18" customHeight="1" x14ac:dyDescent="0.2">
      <c r="B43" s="428"/>
      <c r="C43" s="399"/>
      <c r="D43" s="399"/>
      <c r="E43" s="399"/>
      <c r="F43" s="399"/>
      <c r="G43" s="398">
        <f t="shared" si="1"/>
        <v>0</v>
      </c>
    </row>
    <row r="44" spans="2:7" ht="18" customHeight="1" x14ac:dyDescent="0.2">
      <c r="B44" s="428"/>
      <c r="C44" s="399"/>
      <c r="D44" s="399"/>
      <c r="E44" s="399"/>
      <c r="F44" s="399"/>
      <c r="G44" s="398">
        <f t="shared" si="1"/>
        <v>0</v>
      </c>
    </row>
    <row r="45" spans="2:7" ht="18" customHeight="1" x14ac:dyDescent="0.2">
      <c r="B45" s="428"/>
      <c r="C45" s="399"/>
      <c r="D45" s="399"/>
      <c r="E45" s="399"/>
      <c r="F45" s="399"/>
      <c r="G45" s="398">
        <f t="shared" si="1"/>
        <v>0</v>
      </c>
    </row>
    <row r="46" spans="2:7" ht="18" customHeight="1" x14ac:dyDescent="0.2">
      <c r="B46" s="406"/>
      <c r="C46" s="399"/>
      <c r="D46" s="399"/>
      <c r="E46" s="399"/>
      <c r="F46" s="399"/>
      <c r="G46" s="398">
        <f t="shared" si="1"/>
        <v>0</v>
      </c>
    </row>
    <row r="47" spans="2:7" ht="18" customHeight="1" x14ac:dyDescent="0.2">
      <c r="B47" s="414"/>
      <c r="C47" s="399"/>
      <c r="D47" s="399"/>
      <c r="E47" s="399"/>
      <c r="F47" s="399"/>
      <c r="G47" s="398">
        <f t="shared" si="1"/>
        <v>0</v>
      </c>
    </row>
    <row r="48" spans="2:7" ht="18" customHeight="1" x14ac:dyDescent="0.2">
      <c r="B48" s="415"/>
      <c r="C48" s="399"/>
      <c r="D48" s="399"/>
      <c r="E48" s="399"/>
      <c r="F48" s="399"/>
      <c r="G48" s="398">
        <f t="shared" si="1"/>
        <v>0</v>
      </c>
    </row>
    <row r="49" spans="2:7" ht="18" customHeight="1" x14ac:dyDescent="0.2">
      <c r="B49" s="415"/>
      <c r="C49" s="399"/>
      <c r="D49" s="399"/>
      <c r="E49" s="399"/>
      <c r="F49" s="399"/>
      <c r="G49" s="398">
        <f t="shared" si="1"/>
        <v>0</v>
      </c>
    </row>
    <row r="50" spans="2:7" ht="18" customHeight="1" x14ac:dyDescent="0.2">
      <c r="B50" s="415"/>
      <c r="C50" s="399"/>
      <c r="D50" s="399"/>
      <c r="E50" s="399"/>
      <c r="F50" s="399"/>
      <c r="G50" s="398">
        <f t="shared" si="1"/>
        <v>0</v>
      </c>
    </row>
    <row r="51" spans="2:7" ht="18" customHeight="1" x14ac:dyDescent="0.2">
      <c r="B51" s="415"/>
      <c r="C51" s="399"/>
      <c r="D51" s="399"/>
      <c r="E51" s="399"/>
      <c r="F51" s="399"/>
      <c r="G51" s="398">
        <f t="shared" si="1"/>
        <v>0</v>
      </c>
    </row>
    <row r="52" spans="2:7" ht="18" customHeight="1" x14ac:dyDescent="0.2">
      <c r="B52" s="415"/>
      <c r="C52" s="399"/>
      <c r="D52" s="399"/>
      <c r="E52" s="399"/>
      <c r="F52" s="399"/>
      <c r="G52" s="398">
        <f t="shared" si="1"/>
        <v>0</v>
      </c>
    </row>
    <row r="53" spans="2:7" ht="18" customHeight="1" x14ac:dyDescent="0.2">
      <c r="B53" s="415"/>
      <c r="C53" s="399"/>
      <c r="D53" s="399"/>
      <c r="E53" s="399"/>
      <c r="F53" s="399"/>
      <c r="G53" s="398">
        <f t="shared" si="1"/>
        <v>0</v>
      </c>
    </row>
    <row r="54" spans="2:7" ht="18" customHeight="1" x14ac:dyDescent="0.2">
      <c r="B54" s="415"/>
      <c r="C54" s="399"/>
      <c r="D54" s="399"/>
      <c r="E54" s="399"/>
      <c r="F54" s="399"/>
      <c r="G54" s="398">
        <f t="shared" si="1"/>
        <v>0</v>
      </c>
    </row>
    <row r="55" spans="2:7" ht="18" customHeight="1" x14ac:dyDescent="0.2">
      <c r="B55" s="415"/>
      <c r="C55" s="399"/>
      <c r="D55" s="399"/>
      <c r="E55" s="399"/>
      <c r="F55" s="399"/>
      <c r="G55" s="398">
        <f t="shared" si="1"/>
        <v>0</v>
      </c>
    </row>
    <row r="56" spans="2:7" ht="18" customHeight="1" x14ac:dyDescent="0.2">
      <c r="B56" s="415"/>
      <c r="C56" s="399"/>
      <c r="D56" s="399"/>
      <c r="E56" s="399"/>
      <c r="F56" s="399"/>
      <c r="G56" s="398">
        <f t="shared" si="1"/>
        <v>0</v>
      </c>
    </row>
    <row r="57" spans="2:7" ht="18" customHeight="1" x14ac:dyDescent="0.2">
      <c r="B57" s="415"/>
      <c r="C57" s="399"/>
      <c r="D57" s="399"/>
      <c r="E57" s="399"/>
      <c r="F57" s="399"/>
      <c r="G57" s="398">
        <f t="shared" si="1"/>
        <v>0</v>
      </c>
    </row>
    <row r="58" spans="2:7" ht="18" customHeight="1" x14ac:dyDescent="0.2">
      <c r="B58" s="415"/>
      <c r="C58" s="399"/>
      <c r="D58" s="399"/>
      <c r="E58" s="399"/>
      <c r="F58" s="399"/>
      <c r="G58" s="398">
        <f t="shared" si="1"/>
        <v>0</v>
      </c>
    </row>
    <row r="59" spans="2:7" ht="18" customHeight="1" x14ac:dyDescent="0.2">
      <c r="B59" s="6" t="s">
        <v>1171</v>
      </c>
      <c r="C59" s="393">
        <f>SUM(C15:C58)</f>
        <v>0</v>
      </c>
      <c r="D59" s="393">
        <f t="shared" ref="D59:F59" si="2">SUM(D15:D58)</f>
        <v>0</v>
      </c>
      <c r="E59" s="393">
        <f t="shared" si="2"/>
        <v>0</v>
      </c>
      <c r="F59" s="393">
        <f t="shared" si="2"/>
        <v>0</v>
      </c>
      <c r="G59" s="393">
        <f>SUM(C59:F59)</f>
        <v>0</v>
      </c>
    </row>
    <row r="61" spans="2:7" x14ac:dyDescent="0.2">
      <c r="B61" t="s">
        <v>595</v>
      </c>
    </row>
    <row r="62" spans="2:7" ht="4.5" customHeight="1" x14ac:dyDescent="0.2"/>
    <row r="63" spans="2:7" x14ac:dyDescent="0.2">
      <c r="B63" t="s">
        <v>687</v>
      </c>
    </row>
    <row r="66" spans="2:7" ht="13.5" thickBot="1" x14ac:dyDescent="0.25">
      <c r="B66" s="8"/>
      <c r="C66" s="8"/>
      <c r="D66" s="8"/>
      <c r="E66" s="8"/>
      <c r="F66" s="8"/>
      <c r="G66" s="8"/>
    </row>
    <row r="67" spans="2:7" ht="13.5" thickTop="1" x14ac:dyDescent="0.2">
      <c r="G67" s="20" t="s">
        <v>688</v>
      </c>
    </row>
  </sheetData>
  <sheetProtection password="CB3D" sheet="1" objects="1" scenarios="1"/>
  <sortState ref="B16:B39">
    <sortCondition ref="B16:B39"/>
  </sortState>
  <mergeCells count="4">
    <mergeCell ref="C10:C11"/>
    <mergeCell ref="D10:D11"/>
    <mergeCell ref="E10:F10"/>
    <mergeCell ref="B10:B11"/>
  </mergeCells>
  <phoneticPr fontId="3" type="noConversion"/>
  <pageMargins left="1.17" right="0.35" top="0.76" bottom="0.65" header="0.5" footer="0.5"/>
  <pageSetup scale="65" orientation="portrait" r:id="rId1"/>
  <headerFooter alignWithMargins="0">
    <oddHeader>&amp;C&amp;"Arial,Bold"2019 Low-Income Housing Tax Credit Application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pageSetUpPr fitToPage="1"/>
  </sheetPr>
  <dimension ref="B1:N60"/>
  <sheetViews>
    <sheetView zoomScaleNormal="100" workbookViewId="0">
      <selection activeCell="K31" sqref="K31"/>
    </sheetView>
  </sheetViews>
  <sheetFormatPr defaultRowHeight="12.75" x14ac:dyDescent="0.2"/>
  <cols>
    <col min="1" max="1" width="1.7109375" customWidth="1"/>
    <col min="2" max="2" width="2.85546875" customWidth="1"/>
    <col min="3" max="3" width="4.42578125" customWidth="1"/>
    <col min="9" max="9" width="2.7109375" customWidth="1"/>
    <col min="10" max="10" width="6.7109375" customWidth="1"/>
    <col min="12" max="12" width="6.7109375" customWidth="1"/>
    <col min="14" max="14" width="10.140625" bestFit="1" customWidth="1"/>
    <col min="15" max="15" width="1.7109375" customWidth="1"/>
  </cols>
  <sheetData>
    <row r="1" spans="2:14" x14ac:dyDescent="0.2">
      <c r="B1" s="349">
        <f>'1'!J4</f>
        <v>0</v>
      </c>
      <c r="G1" s="6"/>
      <c r="N1" s="68">
        <f>'1'!P4</f>
        <v>0</v>
      </c>
    </row>
    <row r="3" spans="2:14" ht="15.75" x14ac:dyDescent="0.25">
      <c r="B3" s="7" t="s">
        <v>908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2:14" x14ac:dyDescent="0.2">
      <c r="B5" t="s">
        <v>42</v>
      </c>
    </row>
    <row r="7" spans="2:14" x14ac:dyDescent="0.2">
      <c r="C7" s="93"/>
      <c r="D7" t="s">
        <v>909</v>
      </c>
    </row>
    <row r="9" spans="2:14" x14ac:dyDescent="0.2">
      <c r="C9" s="93"/>
      <c r="D9" t="s">
        <v>910</v>
      </c>
    </row>
    <row r="11" spans="2:14" x14ac:dyDescent="0.2">
      <c r="C11" s="93"/>
      <c r="D11" t="s">
        <v>912</v>
      </c>
    </row>
    <row r="13" spans="2:14" x14ac:dyDescent="0.2">
      <c r="C13" s="93"/>
      <c r="D13" t="s">
        <v>911</v>
      </c>
      <c r="H13" s="495"/>
      <c r="I13" s="496"/>
      <c r="J13" s="496"/>
      <c r="K13" s="496"/>
      <c r="L13" s="496"/>
      <c r="M13" s="496"/>
      <c r="N13" s="497"/>
    </row>
    <row r="14" spans="2:14" x14ac:dyDescent="0.2">
      <c r="C14" s="75"/>
      <c r="H14" s="534"/>
      <c r="I14" s="535"/>
      <c r="J14" s="535"/>
      <c r="K14" s="535"/>
      <c r="L14" s="535"/>
      <c r="M14" s="535"/>
      <c r="N14" s="536"/>
    </row>
    <row r="15" spans="2:14" x14ac:dyDescent="0.2">
      <c r="H15" s="534"/>
      <c r="I15" s="535"/>
      <c r="J15" s="535"/>
      <c r="K15" s="535"/>
      <c r="L15" s="535"/>
      <c r="M15" s="535"/>
      <c r="N15" s="536"/>
    </row>
    <row r="16" spans="2:14" x14ac:dyDescent="0.2">
      <c r="H16" s="534"/>
      <c r="I16" s="535"/>
      <c r="J16" s="535"/>
      <c r="K16" s="535"/>
      <c r="L16" s="535"/>
      <c r="M16" s="535"/>
      <c r="N16" s="536"/>
    </row>
    <row r="17" spans="2:14" x14ac:dyDescent="0.2">
      <c r="H17" s="498"/>
      <c r="I17" s="499"/>
      <c r="J17" s="499"/>
      <c r="K17" s="499"/>
      <c r="L17" s="499"/>
      <c r="M17" s="499"/>
      <c r="N17" s="500"/>
    </row>
    <row r="18" spans="2:14" x14ac:dyDescent="0.2">
      <c r="H18" s="110"/>
      <c r="I18" s="110"/>
      <c r="J18" s="110"/>
      <c r="K18" s="110"/>
      <c r="L18" s="110"/>
      <c r="M18" s="110"/>
      <c r="N18" s="110"/>
    </row>
    <row r="20" spans="2:14" x14ac:dyDescent="0.2">
      <c r="B20" t="s">
        <v>917</v>
      </c>
      <c r="J20" s="93"/>
      <c r="K20" t="s">
        <v>56</v>
      </c>
      <c r="L20" s="93"/>
      <c r="M20" t="s">
        <v>55</v>
      </c>
    </row>
    <row r="21" spans="2:14" ht="4.5" customHeight="1" x14ac:dyDescent="0.2">
      <c r="J21" s="75"/>
      <c r="K21" s="10"/>
    </row>
    <row r="22" spans="2:14" x14ac:dyDescent="0.2">
      <c r="B22" s="6" t="s">
        <v>913</v>
      </c>
      <c r="J22" s="93"/>
      <c r="K22" t="s">
        <v>56</v>
      </c>
      <c r="L22" s="93"/>
      <c r="M22" t="s">
        <v>55</v>
      </c>
    </row>
    <row r="23" spans="2:14" x14ac:dyDescent="0.2">
      <c r="B23" s="6"/>
    </row>
    <row r="25" spans="2:14" x14ac:dyDescent="0.2">
      <c r="B25" t="s">
        <v>914</v>
      </c>
    </row>
    <row r="27" spans="2:14" x14ac:dyDescent="0.2">
      <c r="C27" s="93"/>
      <c r="D27" t="s">
        <v>915</v>
      </c>
    </row>
    <row r="29" spans="2:14" x14ac:dyDescent="0.2">
      <c r="C29" s="93"/>
      <c r="D29" t="s">
        <v>916</v>
      </c>
    </row>
    <row r="59" spans="2:14" ht="13.5" thickBo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 ht="13.5" thickTop="1" x14ac:dyDescent="0.2">
      <c r="N60" s="20" t="s">
        <v>918</v>
      </c>
    </row>
  </sheetData>
  <sheetProtection password="CB3D" sheet="1" objects="1" scenarios="1"/>
  <mergeCells count="5">
    <mergeCell ref="H17:N17"/>
    <mergeCell ref="H13:N13"/>
    <mergeCell ref="H14:N14"/>
    <mergeCell ref="H15:N15"/>
    <mergeCell ref="H16:N16"/>
  </mergeCells>
  <phoneticPr fontId="3" type="noConversion"/>
  <pageMargins left="0.75" right="0.37" top="1" bottom="0.48" header="0.5" footer="0.35"/>
  <pageSetup scale="92" orientation="portrait" r:id="rId1"/>
  <headerFooter alignWithMargins="0">
    <oddHeader>&amp;C&amp;"Arial,Bold"2019 Low-Income Housing Tax Credit Application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pageSetUpPr fitToPage="1"/>
  </sheetPr>
  <dimension ref="B1:K61"/>
  <sheetViews>
    <sheetView zoomScaleNormal="100" workbookViewId="0"/>
  </sheetViews>
  <sheetFormatPr defaultRowHeight="12.75" x14ac:dyDescent="0.2"/>
  <cols>
    <col min="1" max="1" width="1.7109375" customWidth="1"/>
    <col min="2" max="2" width="15.85546875" customWidth="1"/>
    <col min="4" max="4" width="27.28515625" customWidth="1"/>
    <col min="5" max="5" width="12.140625" customWidth="1"/>
    <col min="6" max="6" width="7.7109375" customWidth="1"/>
    <col min="7" max="11" width="6.7109375" customWidth="1"/>
    <col min="12" max="12" width="1.7109375" customWidth="1"/>
  </cols>
  <sheetData>
    <row r="1" spans="2:11" x14ac:dyDescent="0.2">
      <c r="B1" s="349">
        <f>'1'!J4</f>
        <v>0</v>
      </c>
      <c r="J1" s="636">
        <f>'1'!P4</f>
        <v>0</v>
      </c>
      <c r="K1" s="636"/>
    </row>
    <row r="3" spans="2:11" ht="15.75" x14ac:dyDescent="0.25">
      <c r="B3" s="7" t="s">
        <v>596</v>
      </c>
      <c r="C3" s="5"/>
      <c r="D3" s="5"/>
      <c r="E3" s="5"/>
      <c r="F3" s="5"/>
      <c r="G3" s="5"/>
      <c r="H3" s="5"/>
      <c r="I3" s="5"/>
      <c r="J3" s="5"/>
      <c r="K3" s="5"/>
    </row>
    <row r="4" spans="2:11" ht="4.5" customHeight="1" x14ac:dyDescent="0.2"/>
    <row r="5" spans="2:11" x14ac:dyDescent="0.2">
      <c r="B5" t="s">
        <v>603</v>
      </c>
    </row>
    <row r="6" spans="2:11" x14ac:dyDescent="0.2">
      <c r="B6" s="6" t="s">
        <v>604</v>
      </c>
    </row>
    <row r="7" spans="2:11" x14ac:dyDescent="0.2">
      <c r="B7" s="6" t="s">
        <v>605</v>
      </c>
    </row>
    <row r="8" spans="2:11" ht="34.5" customHeight="1" x14ac:dyDescent="0.2">
      <c r="B8" s="633" t="s">
        <v>1186</v>
      </c>
      <c r="C8" s="633"/>
      <c r="D8" s="633"/>
      <c r="E8" s="633"/>
      <c r="F8" s="633"/>
      <c r="G8" s="633"/>
      <c r="H8" s="633"/>
      <c r="I8" s="633"/>
      <c r="J8" s="633"/>
      <c r="K8" s="633"/>
    </row>
    <row r="9" spans="2:11" ht="15" x14ac:dyDescent="0.25">
      <c r="B9" s="70" t="s">
        <v>597</v>
      </c>
      <c r="C9" s="543"/>
      <c r="D9" s="543"/>
      <c r="E9" s="543"/>
      <c r="F9" s="543"/>
      <c r="G9" s="635" t="s">
        <v>602</v>
      </c>
      <c r="H9" s="635"/>
      <c r="I9" s="635"/>
      <c r="J9" s="635"/>
      <c r="K9" s="635"/>
    </row>
    <row r="10" spans="2:11" ht="25.5" x14ac:dyDescent="0.2">
      <c r="B10" s="23" t="s">
        <v>598</v>
      </c>
      <c r="C10" s="26" t="s">
        <v>599</v>
      </c>
      <c r="D10" s="568" t="s">
        <v>600</v>
      </c>
      <c r="E10" s="570"/>
      <c r="F10" s="26" t="s">
        <v>601</v>
      </c>
      <c r="G10" s="26">
        <v>0</v>
      </c>
      <c r="H10" s="26">
        <v>1</v>
      </c>
      <c r="I10" s="23">
        <v>2</v>
      </c>
      <c r="J10" s="23">
        <v>3</v>
      </c>
      <c r="K10" s="23">
        <v>4</v>
      </c>
    </row>
    <row r="11" spans="2:11" ht="12.95" customHeight="1" x14ac:dyDescent="0.2">
      <c r="B11" s="13" t="s">
        <v>63</v>
      </c>
      <c r="C11" s="95"/>
      <c r="D11" s="453"/>
      <c r="E11" s="455"/>
      <c r="F11" s="126">
        <f>SUM(G11:K11)</f>
        <v>0</v>
      </c>
      <c r="G11" s="128"/>
      <c r="H11" s="128"/>
      <c r="I11" s="128"/>
      <c r="J11" s="128"/>
      <c r="K11" s="128"/>
    </row>
    <row r="12" spans="2:11" ht="12.95" customHeight="1" x14ac:dyDescent="0.2">
      <c r="B12" s="13" t="s">
        <v>63</v>
      </c>
      <c r="C12" s="95"/>
      <c r="D12" s="453"/>
      <c r="E12" s="455"/>
      <c r="F12" s="126">
        <f t="shared" ref="F12:F52" si="0">SUM(G12:K12)</f>
        <v>0</v>
      </c>
      <c r="G12" s="128"/>
      <c r="H12" s="128"/>
      <c r="I12" s="128"/>
      <c r="J12" s="128"/>
      <c r="K12" s="128"/>
    </row>
    <row r="13" spans="2:11" ht="12.95" customHeight="1" x14ac:dyDescent="0.2">
      <c r="B13" s="13" t="s">
        <v>63</v>
      </c>
      <c r="C13" s="95"/>
      <c r="D13" s="453"/>
      <c r="E13" s="455"/>
      <c r="F13" s="126">
        <f t="shared" si="0"/>
        <v>0</v>
      </c>
      <c r="G13" s="128"/>
      <c r="H13" s="128"/>
      <c r="I13" s="128"/>
      <c r="J13" s="128"/>
      <c r="K13" s="128"/>
    </row>
    <row r="14" spans="2:11" ht="12.95" customHeight="1" x14ac:dyDescent="0.2">
      <c r="B14" s="13" t="s">
        <v>63</v>
      </c>
      <c r="C14" s="95"/>
      <c r="D14" s="453"/>
      <c r="E14" s="455"/>
      <c r="F14" s="126">
        <f t="shared" si="0"/>
        <v>0</v>
      </c>
      <c r="G14" s="128"/>
      <c r="H14" s="128"/>
      <c r="I14" s="128"/>
      <c r="J14" s="128"/>
      <c r="K14" s="128"/>
    </row>
    <row r="15" spans="2:11" ht="12.95" customHeight="1" x14ac:dyDescent="0.2">
      <c r="B15" s="13" t="s">
        <v>63</v>
      </c>
      <c r="C15" s="95"/>
      <c r="D15" s="453"/>
      <c r="E15" s="455"/>
      <c r="F15" s="126">
        <f t="shared" si="0"/>
        <v>0</v>
      </c>
      <c r="G15" s="128"/>
      <c r="H15" s="128"/>
      <c r="I15" s="128"/>
      <c r="J15" s="128"/>
      <c r="K15" s="128"/>
    </row>
    <row r="16" spans="2:11" ht="12.95" customHeight="1" x14ac:dyDescent="0.2">
      <c r="B16" s="13" t="s">
        <v>63</v>
      </c>
      <c r="C16" s="95"/>
      <c r="D16" s="453"/>
      <c r="E16" s="455"/>
      <c r="F16" s="126">
        <f t="shared" si="0"/>
        <v>0</v>
      </c>
      <c r="G16" s="128"/>
      <c r="H16" s="128"/>
      <c r="I16" s="128"/>
      <c r="J16" s="128"/>
      <c r="K16" s="128"/>
    </row>
    <row r="17" spans="2:11" ht="12.95" customHeight="1" x14ac:dyDescent="0.2">
      <c r="B17" s="13" t="s">
        <v>63</v>
      </c>
      <c r="C17" s="95"/>
      <c r="D17" s="453"/>
      <c r="E17" s="455"/>
      <c r="F17" s="126">
        <f t="shared" si="0"/>
        <v>0</v>
      </c>
      <c r="G17" s="128"/>
      <c r="H17" s="128"/>
      <c r="I17" s="128"/>
      <c r="J17" s="128"/>
      <c r="K17" s="128"/>
    </row>
    <row r="18" spans="2:11" ht="12.95" customHeight="1" x14ac:dyDescent="0.2">
      <c r="B18" s="13" t="s">
        <v>63</v>
      </c>
      <c r="C18" s="95"/>
      <c r="D18" s="453"/>
      <c r="E18" s="455"/>
      <c r="F18" s="126">
        <f t="shared" si="0"/>
        <v>0</v>
      </c>
      <c r="G18" s="128"/>
      <c r="H18" s="128"/>
      <c r="I18" s="128"/>
      <c r="J18" s="128"/>
      <c r="K18" s="128"/>
    </row>
    <row r="19" spans="2:11" ht="12.95" customHeight="1" x14ac:dyDescent="0.2">
      <c r="B19" s="13" t="s">
        <v>63</v>
      </c>
      <c r="C19" s="95"/>
      <c r="D19" s="453"/>
      <c r="E19" s="455"/>
      <c r="F19" s="126">
        <f t="shared" si="0"/>
        <v>0</v>
      </c>
      <c r="G19" s="128"/>
      <c r="H19" s="128"/>
      <c r="I19" s="128"/>
      <c r="J19" s="128"/>
      <c r="K19" s="128"/>
    </row>
    <row r="20" spans="2:11" ht="12.95" customHeight="1" x14ac:dyDescent="0.2">
      <c r="B20" s="13" t="s">
        <v>63</v>
      </c>
      <c r="C20" s="95"/>
      <c r="D20" s="453"/>
      <c r="E20" s="455"/>
      <c r="F20" s="126">
        <f t="shared" si="0"/>
        <v>0</v>
      </c>
      <c r="G20" s="128"/>
      <c r="H20" s="128"/>
      <c r="I20" s="128"/>
      <c r="J20" s="128"/>
      <c r="K20" s="128"/>
    </row>
    <row r="21" spans="2:11" ht="12.95" customHeight="1" x14ac:dyDescent="0.2">
      <c r="B21" s="13" t="s">
        <v>63</v>
      </c>
      <c r="C21" s="95"/>
      <c r="D21" s="453"/>
      <c r="E21" s="455"/>
      <c r="F21" s="126">
        <f t="shared" si="0"/>
        <v>0</v>
      </c>
      <c r="G21" s="128"/>
      <c r="H21" s="128"/>
      <c r="I21" s="128"/>
      <c r="J21" s="128"/>
      <c r="K21" s="128"/>
    </row>
    <row r="22" spans="2:11" ht="12.95" customHeight="1" x14ac:dyDescent="0.2">
      <c r="B22" s="13" t="s">
        <v>63</v>
      </c>
      <c r="C22" s="95"/>
      <c r="D22" s="453"/>
      <c r="E22" s="455"/>
      <c r="F22" s="126">
        <f t="shared" si="0"/>
        <v>0</v>
      </c>
      <c r="G22" s="128"/>
      <c r="H22" s="128"/>
      <c r="I22" s="128"/>
      <c r="J22" s="128"/>
      <c r="K22" s="128"/>
    </row>
    <row r="23" spans="2:11" ht="12.95" customHeight="1" x14ac:dyDescent="0.2">
      <c r="B23" s="13" t="s">
        <v>63</v>
      </c>
      <c r="C23" s="95"/>
      <c r="D23" s="453"/>
      <c r="E23" s="455"/>
      <c r="F23" s="126">
        <f t="shared" si="0"/>
        <v>0</v>
      </c>
      <c r="G23" s="128"/>
      <c r="H23" s="128"/>
      <c r="I23" s="128"/>
      <c r="J23" s="128"/>
      <c r="K23" s="128"/>
    </row>
    <row r="24" spans="2:11" ht="12.95" customHeight="1" x14ac:dyDescent="0.2">
      <c r="B24" s="13" t="s">
        <v>63</v>
      </c>
      <c r="C24" s="95"/>
      <c r="D24" s="453"/>
      <c r="E24" s="455"/>
      <c r="F24" s="126">
        <f t="shared" si="0"/>
        <v>0</v>
      </c>
      <c r="G24" s="128"/>
      <c r="H24" s="128"/>
      <c r="I24" s="128"/>
      <c r="J24" s="128"/>
      <c r="K24" s="128"/>
    </row>
    <row r="25" spans="2:11" ht="12.95" customHeight="1" x14ac:dyDescent="0.2">
      <c r="B25" s="13" t="s">
        <v>63</v>
      </c>
      <c r="C25" s="95"/>
      <c r="D25" s="453"/>
      <c r="E25" s="455"/>
      <c r="F25" s="126">
        <f t="shared" si="0"/>
        <v>0</v>
      </c>
      <c r="G25" s="128"/>
      <c r="H25" s="128"/>
      <c r="I25" s="128"/>
      <c r="J25" s="128"/>
      <c r="K25" s="128"/>
    </row>
    <row r="26" spans="2:11" ht="12.95" customHeight="1" x14ac:dyDescent="0.2">
      <c r="B26" s="13" t="s">
        <v>63</v>
      </c>
      <c r="C26" s="95"/>
      <c r="D26" s="453"/>
      <c r="E26" s="455"/>
      <c r="F26" s="126">
        <f t="shared" si="0"/>
        <v>0</v>
      </c>
      <c r="G26" s="128"/>
      <c r="H26" s="128"/>
      <c r="I26" s="128"/>
      <c r="J26" s="128"/>
      <c r="K26" s="128"/>
    </row>
    <row r="27" spans="2:11" ht="12.95" customHeight="1" x14ac:dyDescent="0.2">
      <c r="B27" s="13" t="s">
        <v>63</v>
      </c>
      <c r="C27" s="95"/>
      <c r="D27" s="453"/>
      <c r="E27" s="455"/>
      <c r="F27" s="126">
        <f t="shared" si="0"/>
        <v>0</v>
      </c>
      <c r="G27" s="128"/>
      <c r="H27" s="128"/>
      <c r="I27" s="128"/>
      <c r="J27" s="128"/>
      <c r="K27" s="128"/>
    </row>
    <row r="28" spans="2:11" ht="12.95" customHeight="1" x14ac:dyDescent="0.2">
      <c r="B28" s="13" t="s">
        <v>63</v>
      </c>
      <c r="C28" s="95"/>
      <c r="D28" s="453"/>
      <c r="E28" s="455"/>
      <c r="F28" s="126">
        <f t="shared" si="0"/>
        <v>0</v>
      </c>
      <c r="G28" s="128"/>
      <c r="H28" s="128"/>
      <c r="I28" s="128"/>
      <c r="J28" s="128"/>
      <c r="K28" s="128"/>
    </row>
    <row r="29" spans="2:11" ht="12.95" customHeight="1" x14ac:dyDescent="0.2">
      <c r="B29" s="13" t="s">
        <v>63</v>
      </c>
      <c r="C29" s="95"/>
      <c r="D29" s="453"/>
      <c r="E29" s="455"/>
      <c r="F29" s="126">
        <f t="shared" si="0"/>
        <v>0</v>
      </c>
      <c r="G29" s="128"/>
      <c r="H29" s="128"/>
      <c r="I29" s="128"/>
      <c r="J29" s="128"/>
      <c r="K29" s="128"/>
    </row>
    <row r="30" spans="2:11" ht="12.95" customHeight="1" x14ac:dyDescent="0.2">
      <c r="B30" s="13" t="s">
        <v>63</v>
      </c>
      <c r="C30" s="95"/>
      <c r="D30" s="453"/>
      <c r="E30" s="455"/>
      <c r="F30" s="126">
        <f t="shared" si="0"/>
        <v>0</v>
      </c>
      <c r="G30" s="128"/>
      <c r="H30" s="128"/>
      <c r="I30" s="128"/>
      <c r="J30" s="128"/>
      <c r="K30" s="128"/>
    </row>
    <row r="31" spans="2:11" ht="12.95" customHeight="1" x14ac:dyDescent="0.2">
      <c r="B31" s="13" t="s">
        <v>63</v>
      </c>
      <c r="C31" s="95"/>
      <c r="D31" s="453"/>
      <c r="E31" s="455"/>
      <c r="F31" s="126">
        <f t="shared" si="0"/>
        <v>0</v>
      </c>
      <c r="G31" s="128"/>
      <c r="H31" s="128"/>
      <c r="I31" s="128"/>
      <c r="J31" s="128"/>
      <c r="K31" s="128"/>
    </row>
    <row r="32" spans="2:11" ht="12.95" customHeight="1" x14ac:dyDescent="0.2">
      <c r="B32" s="13" t="s">
        <v>63</v>
      </c>
      <c r="C32" s="95"/>
      <c r="D32" s="453"/>
      <c r="E32" s="455"/>
      <c r="F32" s="126">
        <f t="shared" si="0"/>
        <v>0</v>
      </c>
      <c r="G32" s="128"/>
      <c r="H32" s="128"/>
      <c r="I32" s="128"/>
      <c r="J32" s="128"/>
      <c r="K32" s="128"/>
    </row>
    <row r="33" spans="2:11" ht="12.95" customHeight="1" x14ac:dyDescent="0.2">
      <c r="B33" s="13" t="s">
        <v>63</v>
      </c>
      <c r="C33" s="95"/>
      <c r="D33" s="453"/>
      <c r="E33" s="455"/>
      <c r="F33" s="126">
        <f t="shared" si="0"/>
        <v>0</v>
      </c>
      <c r="G33" s="128"/>
      <c r="H33" s="128"/>
      <c r="I33" s="128"/>
      <c r="J33" s="128"/>
      <c r="K33" s="128"/>
    </row>
    <row r="34" spans="2:11" ht="12.95" customHeight="1" x14ac:dyDescent="0.2">
      <c r="B34" s="13" t="s">
        <v>63</v>
      </c>
      <c r="C34" s="95"/>
      <c r="D34" s="453"/>
      <c r="E34" s="455"/>
      <c r="F34" s="126">
        <f t="shared" si="0"/>
        <v>0</v>
      </c>
      <c r="G34" s="128"/>
      <c r="H34" s="128"/>
      <c r="I34" s="128"/>
      <c r="J34" s="128"/>
      <c r="K34" s="128"/>
    </row>
    <row r="35" spans="2:11" ht="12.95" customHeight="1" x14ac:dyDescent="0.2">
      <c r="B35" s="13" t="s">
        <v>63</v>
      </c>
      <c r="C35" s="95"/>
      <c r="D35" s="453"/>
      <c r="E35" s="455"/>
      <c r="F35" s="126">
        <f t="shared" si="0"/>
        <v>0</v>
      </c>
      <c r="G35" s="128"/>
      <c r="H35" s="128"/>
      <c r="I35" s="128"/>
      <c r="J35" s="128"/>
      <c r="K35" s="128"/>
    </row>
    <row r="36" spans="2:11" ht="12.95" customHeight="1" x14ac:dyDescent="0.2">
      <c r="B36" s="13" t="s">
        <v>63</v>
      </c>
      <c r="C36" s="95"/>
      <c r="D36" s="453"/>
      <c r="E36" s="455"/>
      <c r="F36" s="126">
        <f t="shared" si="0"/>
        <v>0</v>
      </c>
      <c r="G36" s="128"/>
      <c r="H36" s="128"/>
      <c r="I36" s="128"/>
      <c r="J36" s="128"/>
      <c r="K36" s="128"/>
    </row>
    <row r="37" spans="2:11" ht="12.95" customHeight="1" x14ac:dyDescent="0.2">
      <c r="B37" s="13" t="s">
        <v>63</v>
      </c>
      <c r="C37" s="95"/>
      <c r="D37" s="453"/>
      <c r="E37" s="455"/>
      <c r="F37" s="126">
        <f t="shared" si="0"/>
        <v>0</v>
      </c>
      <c r="G37" s="128"/>
      <c r="H37" s="128"/>
      <c r="I37" s="128"/>
      <c r="J37" s="128"/>
      <c r="K37" s="128"/>
    </row>
    <row r="38" spans="2:11" ht="12.95" customHeight="1" x14ac:dyDescent="0.2">
      <c r="B38" s="13" t="s">
        <v>63</v>
      </c>
      <c r="C38" s="95"/>
      <c r="D38" s="453"/>
      <c r="E38" s="455"/>
      <c r="F38" s="126">
        <f t="shared" si="0"/>
        <v>0</v>
      </c>
      <c r="G38" s="128"/>
      <c r="H38" s="128"/>
      <c r="I38" s="128"/>
      <c r="J38" s="128"/>
      <c r="K38" s="128"/>
    </row>
    <row r="39" spans="2:11" ht="12.95" customHeight="1" x14ac:dyDescent="0.2">
      <c r="B39" s="13" t="s">
        <v>63</v>
      </c>
      <c r="C39" s="95"/>
      <c r="D39" s="453"/>
      <c r="E39" s="455"/>
      <c r="F39" s="126">
        <f t="shared" si="0"/>
        <v>0</v>
      </c>
      <c r="G39" s="128"/>
      <c r="H39" s="128"/>
      <c r="I39" s="128"/>
      <c r="J39" s="128"/>
      <c r="K39" s="128"/>
    </row>
    <row r="40" spans="2:11" ht="12.95" customHeight="1" x14ac:dyDescent="0.2">
      <c r="B40" s="13" t="s">
        <v>63</v>
      </c>
      <c r="C40" s="95"/>
      <c r="D40" s="453"/>
      <c r="E40" s="455"/>
      <c r="F40" s="126">
        <f t="shared" si="0"/>
        <v>0</v>
      </c>
      <c r="G40" s="128"/>
      <c r="H40" s="128"/>
      <c r="I40" s="128"/>
      <c r="J40" s="128"/>
      <c r="K40" s="128"/>
    </row>
    <row r="41" spans="2:11" ht="12.95" customHeight="1" x14ac:dyDescent="0.2">
      <c r="B41" s="13" t="s">
        <v>63</v>
      </c>
      <c r="C41" s="95"/>
      <c r="D41" s="453"/>
      <c r="E41" s="455"/>
      <c r="F41" s="126">
        <f t="shared" si="0"/>
        <v>0</v>
      </c>
      <c r="G41" s="128"/>
      <c r="H41" s="128"/>
      <c r="I41" s="128"/>
      <c r="J41" s="128"/>
      <c r="K41" s="128"/>
    </row>
    <row r="42" spans="2:11" ht="12.95" customHeight="1" x14ac:dyDescent="0.2">
      <c r="B42" s="13" t="s">
        <v>63</v>
      </c>
      <c r="C42" s="95"/>
      <c r="D42" s="453"/>
      <c r="E42" s="455"/>
      <c r="F42" s="126">
        <f t="shared" si="0"/>
        <v>0</v>
      </c>
      <c r="G42" s="128"/>
      <c r="H42" s="128"/>
      <c r="I42" s="128"/>
      <c r="J42" s="128"/>
      <c r="K42" s="128"/>
    </row>
    <row r="43" spans="2:11" ht="12.95" customHeight="1" x14ac:dyDescent="0.2">
      <c r="B43" s="13" t="s">
        <v>63</v>
      </c>
      <c r="C43" s="95"/>
      <c r="D43" s="453"/>
      <c r="E43" s="455"/>
      <c r="F43" s="126">
        <f t="shared" si="0"/>
        <v>0</v>
      </c>
      <c r="G43" s="128"/>
      <c r="H43" s="128"/>
      <c r="I43" s="128"/>
      <c r="J43" s="128"/>
      <c r="K43" s="128"/>
    </row>
    <row r="44" spans="2:11" ht="12.95" customHeight="1" x14ac:dyDescent="0.2">
      <c r="B44" s="13" t="s">
        <v>63</v>
      </c>
      <c r="C44" s="95"/>
      <c r="D44" s="453"/>
      <c r="E44" s="455"/>
      <c r="F44" s="126">
        <f t="shared" si="0"/>
        <v>0</v>
      </c>
      <c r="G44" s="128"/>
      <c r="H44" s="128"/>
      <c r="I44" s="128"/>
      <c r="J44" s="128"/>
      <c r="K44" s="128"/>
    </row>
    <row r="45" spans="2:11" ht="12.95" customHeight="1" x14ac:dyDescent="0.2">
      <c r="B45" s="13" t="s">
        <v>63</v>
      </c>
      <c r="C45" s="95"/>
      <c r="D45" s="453"/>
      <c r="E45" s="455"/>
      <c r="F45" s="126">
        <f t="shared" si="0"/>
        <v>0</v>
      </c>
      <c r="G45" s="128"/>
      <c r="H45" s="128"/>
      <c r="I45" s="128"/>
      <c r="J45" s="128"/>
      <c r="K45" s="128"/>
    </row>
    <row r="46" spans="2:11" ht="12.95" customHeight="1" x14ac:dyDescent="0.2">
      <c r="B46" s="13" t="s">
        <v>63</v>
      </c>
      <c r="C46" s="95"/>
      <c r="D46" s="453"/>
      <c r="E46" s="455"/>
      <c r="F46" s="126">
        <f t="shared" si="0"/>
        <v>0</v>
      </c>
      <c r="G46" s="128"/>
      <c r="H46" s="128"/>
      <c r="I46" s="128"/>
      <c r="J46" s="128"/>
      <c r="K46" s="128"/>
    </row>
    <row r="47" spans="2:11" ht="12.95" customHeight="1" x14ac:dyDescent="0.2">
      <c r="B47" s="13" t="s">
        <v>63</v>
      </c>
      <c r="C47" s="95"/>
      <c r="D47" s="453"/>
      <c r="E47" s="455"/>
      <c r="F47" s="126">
        <f t="shared" si="0"/>
        <v>0</v>
      </c>
      <c r="G47" s="128"/>
      <c r="H47" s="128"/>
      <c r="I47" s="128"/>
      <c r="J47" s="128"/>
      <c r="K47" s="128"/>
    </row>
    <row r="48" spans="2:11" ht="12.95" customHeight="1" x14ac:dyDescent="0.2">
      <c r="B48" s="13" t="s">
        <v>63</v>
      </c>
      <c r="C48" s="95"/>
      <c r="D48" s="453"/>
      <c r="E48" s="455"/>
      <c r="F48" s="126">
        <f t="shared" si="0"/>
        <v>0</v>
      </c>
      <c r="G48" s="128"/>
      <c r="H48" s="128"/>
      <c r="I48" s="128"/>
      <c r="J48" s="128"/>
      <c r="K48" s="128"/>
    </row>
    <row r="49" spans="2:11" ht="12.95" customHeight="1" x14ac:dyDescent="0.2">
      <c r="B49" s="13" t="s">
        <v>63</v>
      </c>
      <c r="C49" s="95"/>
      <c r="D49" s="453"/>
      <c r="E49" s="455"/>
      <c r="F49" s="126">
        <f t="shared" si="0"/>
        <v>0</v>
      </c>
      <c r="G49" s="128"/>
      <c r="H49" s="128"/>
      <c r="I49" s="128"/>
      <c r="J49" s="128"/>
      <c r="K49" s="128"/>
    </row>
    <row r="50" spans="2:11" ht="12.95" customHeight="1" x14ac:dyDescent="0.2">
      <c r="B50" s="13" t="s">
        <v>63</v>
      </c>
      <c r="C50" s="95"/>
      <c r="D50" s="453"/>
      <c r="E50" s="455"/>
      <c r="F50" s="126">
        <f t="shared" si="0"/>
        <v>0</v>
      </c>
      <c r="G50" s="128"/>
      <c r="H50" s="128"/>
      <c r="I50" s="128"/>
      <c r="J50" s="128"/>
      <c r="K50" s="128"/>
    </row>
    <row r="51" spans="2:11" ht="12.95" customHeight="1" x14ac:dyDescent="0.2">
      <c r="B51" s="13" t="s">
        <v>63</v>
      </c>
      <c r="C51" s="95"/>
      <c r="D51" s="453"/>
      <c r="E51" s="455"/>
      <c r="F51" s="126">
        <f t="shared" si="0"/>
        <v>0</v>
      </c>
      <c r="G51" s="128"/>
      <c r="H51" s="128"/>
      <c r="I51" s="128"/>
      <c r="J51" s="128"/>
      <c r="K51" s="128"/>
    </row>
    <row r="52" spans="2:11" ht="12.95" customHeight="1" x14ac:dyDescent="0.2">
      <c r="B52" s="13" t="s">
        <v>63</v>
      </c>
      <c r="C52" s="95"/>
      <c r="D52" s="453"/>
      <c r="E52" s="455"/>
      <c r="F52" s="126">
        <f t="shared" si="0"/>
        <v>0</v>
      </c>
      <c r="G52" s="128"/>
      <c r="H52" s="128"/>
      <c r="I52" s="128"/>
      <c r="J52" s="128"/>
      <c r="K52" s="128"/>
    </row>
    <row r="53" spans="2:11" ht="12.95" customHeight="1" thickBot="1" x14ac:dyDescent="0.25">
      <c r="F53" s="127">
        <f t="shared" ref="F53:K53" si="1">SUM(F11:F52)</f>
        <v>0</v>
      </c>
      <c r="G53" s="127">
        <f t="shared" si="1"/>
        <v>0</v>
      </c>
      <c r="H53" s="127">
        <f t="shared" si="1"/>
        <v>0</v>
      </c>
      <c r="I53" s="127">
        <f t="shared" si="1"/>
        <v>0</v>
      </c>
      <c r="J53" s="127">
        <f t="shared" si="1"/>
        <v>0</v>
      </c>
      <c r="K53" s="127">
        <f t="shared" si="1"/>
        <v>0</v>
      </c>
    </row>
    <row r="54" spans="2:11" ht="13.5" thickTop="1" x14ac:dyDescent="0.2"/>
    <row r="55" spans="2:11" x14ac:dyDescent="0.2">
      <c r="B55" t="s">
        <v>608</v>
      </c>
      <c r="E55" s="94"/>
      <c r="F55" s="637" t="s">
        <v>607</v>
      </c>
      <c r="G55" s="638"/>
      <c r="H55" s="93"/>
      <c r="I55" s="639" t="s">
        <v>606</v>
      </c>
      <c r="J55" s="638"/>
      <c r="K55" s="93"/>
    </row>
    <row r="57" spans="2:11" x14ac:dyDescent="0.2">
      <c r="B57" t="s">
        <v>609</v>
      </c>
      <c r="E57" s="94"/>
      <c r="F57" s="637" t="s">
        <v>607</v>
      </c>
      <c r="G57" s="638"/>
      <c r="H57" s="93"/>
      <c r="I57" s="639" t="s">
        <v>606</v>
      </c>
      <c r="J57" s="638"/>
      <c r="K57" s="93"/>
    </row>
    <row r="58" spans="2:11" ht="7.5" customHeight="1" x14ac:dyDescent="0.2">
      <c r="E58" s="285"/>
      <c r="F58" s="16"/>
      <c r="G58" s="284"/>
      <c r="H58" s="264"/>
      <c r="I58" s="284"/>
      <c r="J58" s="284"/>
      <c r="K58" s="264"/>
    </row>
    <row r="59" spans="2:11" ht="7.5" customHeight="1" x14ac:dyDescent="0.2">
      <c r="E59" s="285"/>
      <c r="F59" s="16"/>
      <c r="G59" s="284"/>
      <c r="H59" s="264"/>
      <c r="I59" s="284"/>
      <c r="J59" s="284"/>
      <c r="K59" s="264"/>
    </row>
    <row r="60" spans="2:11" ht="7.5" customHeight="1" thickBo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2:11" ht="13.5" thickTop="1" x14ac:dyDescent="0.2">
      <c r="J61" s="634" t="s">
        <v>689</v>
      </c>
      <c r="K61" s="634"/>
    </row>
  </sheetData>
  <sheetProtection password="CB3D" sheet="1" objects="1" scenarios="1"/>
  <mergeCells count="52">
    <mergeCell ref="J61:K61"/>
    <mergeCell ref="G9:K9"/>
    <mergeCell ref="C9:F9"/>
    <mergeCell ref="J1:K1"/>
    <mergeCell ref="F55:G55"/>
    <mergeCell ref="I55:J55"/>
    <mergeCell ref="D18:E18"/>
    <mergeCell ref="D19:E19"/>
    <mergeCell ref="D20:E20"/>
    <mergeCell ref="D23:E23"/>
    <mergeCell ref="D21:E21"/>
    <mergeCell ref="F57:G57"/>
    <mergeCell ref="I57:J57"/>
    <mergeCell ref="D11:E11"/>
    <mergeCell ref="D15:E15"/>
    <mergeCell ref="D28:E28"/>
    <mergeCell ref="D29:E29"/>
    <mergeCell ref="D24:E24"/>
    <mergeCell ref="D25:E25"/>
    <mergeCell ref="B8:K8"/>
    <mergeCell ref="D10:E10"/>
    <mergeCell ref="D12:E12"/>
    <mergeCell ref="D13:E13"/>
    <mergeCell ref="D14:E14"/>
    <mergeCell ref="D22:E22"/>
    <mergeCell ref="D16:E16"/>
    <mergeCell ref="D17:E17"/>
    <mergeCell ref="D43:E43"/>
    <mergeCell ref="D26:E26"/>
    <mergeCell ref="D27:E27"/>
    <mergeCell ref="D41:E4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2:E42"/>
    <mergeCell ref="D44:E44"/>
    <mergeCell ref="D45:E45"/>
    <mergeCell ref="D46:E46"/>
    <mergeCell ref="D52:E52"/>
    <mergeCell ref="D47:E47"/>
    <mergeCell ref="D48:E48"/>
    <mergeCell ref="D49:E49"/>
    <mergeCell ref="D50:E50"/>
    <mergeCell ref="D51:E51"/>
  </mergeCells>
  <phoneticPr fontId="3" type="noConversion"/>
  <pageMargins left="0.56999999999999995" right="0.17" top="0.52" bottom="0.41" header="0.37" footer="0.28000000000000003"/>
  <pageSetup scale="92" orientation="portrait" r:id="rId1"/>
  <headerFooter alignWithMargins="0">
    <oddHeader>&amp;C&amp;"Arial,Bold"2019 Low-Income Housing Tax Credit Application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P78"/>
  <sheetViews>
    <sheetView zoomScaleNormal="100" workbookViewId="0">
      <selection activeCell="D45" sqref="D45:I45"/>
    </sheetView>
  </sheetViews>
  <sheetFormatPr defaultColWidth="8.85546875" defaultRowHeight="12.75" x14ac:dyDescent="0.2"/>
  <cols>
    <col min="1" max="1" width="1.5703125" style="212" customWidth="1"/>
    <col min="2" max="5" width="8.85546875" style="212"/>
    <col min="6" max="6" width="1.140625" style="212" customWidth="1"/>
    <col min="7" max="11" width="8.85546875" style="212"/>
    <col min="12" max="12" width="13.85546875" style="212" customWidth="1"/>
    <col min="13" max="13" width="8.85546875" style="212"/>
    <col min="14" max="14" width="0.85546875" style="212" customWidth="1"/>
    <col min="15" max="15" width="6.85546875" style="212" customWidth="1"/>
    <col min="16" max="16" width="10.5703125" style="212" customWidth="1"/>
    <col min="17" max="17" width="1.7109375" style="212" customWidth="1"/>
    <col min="18" max="16384" width="8.85546875" style="212"/>
  </cols>
  <sheetData>
    <row r="1" spans="1:16" ht="15.75" x14ac:dyDescent="0.25">
      <c r="A1" s="312"/>
      <c r="B1" s="483" t="s">
        <v>50</v>
      </c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6" ht="15.75" x14ac:dyDescent="0.25">
      <c r="B2" s="483" t="s">
        <v>1070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</row>
    <row r="4" spans="1:16" ht="15" x14ac:dyDescent="0.2">
      <c r="B4" s="352" t="s">
        <v>46</v>
      </c>
      <c r="C4" s="353"/>
      <c r="D4" s="353"/>
      <c r="E4" s="354"/>
      <c r="G4" s="481" t="s">
        <v>48</v>
      </c>
      <c r="H4" s="481"/>
      <c r="I4" s="482"/>
      <c r="J4" s="453"/>
      <c r="K4" s="454"/>
      <c r="L4" s="454"/>
      <c r="M4" s="455"/>
      <c r="O4" s="355" t="s">
        <v>49</v>
      </c>
      <c r="P4" s="94"/>
    </row>
    <row r="5" spans="1:16" x14ac:dyDescent="0.2">
      <c r="B5" s="356" t="s">
        <v>47</v>
      </c>
      <c r="C5" s="357"/>
      <c r="D5" s="357"/>
      <c r="E5" s="358"/>
    </row>
    <row r="6" spans="1:16" x14ac:dyDescent="0.2">
      <c r="B6" s="359"/>
      <c r="C6" s="360"/>
      <c r="D6" s="360"/>
      <c r="E6" s="361"/>
      <c r="H6" s="322"/>
      <c r="I6" s="322"/>
    </row>
    <row r="8" spans="1:16" ht="15.75" x14ac:dyDescent="0.25">
      <c r="B8" s="307" t="s">
        <v>58</v>
      </c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</row>
    <row r="10" spans="1:16" x14ac:dyDescent="0.2">
      <c r="B10" s="93"/>
      <c r="C10" s="212" t="s">
        <v>920</v>
      </c>
      <c r="G10" s="93"/>
      <c r="H10" s="212" t="s">
        <v>612</v>
      </c>
      <c r="J10" s="93"/>
      <c r="K10" s="212" t="s">
        <v>615</v>
      </c>
      <c r="M10" s="93"/>
      <c r="O10" s="212" t="s">
        <v>1174</v>
      </c>
    </row>
    <row r="11" spans="1:16" x14ac:dyDescent="0.2">
      <c r="O11" s="212" t="s">
        <v>1175</v>
      </c>
    </row>
    <row r="12" spans="1:16" x14ac:dyDescent="0.2">
      <c r="B12" s="93"/>
      <c r="C12" s="212" t="s">
        <v>610</v>
      </c>
      <c r="G12" s="93"/>
      <c r="H12" s="212" t="s">
        <v>613</v>
      </c>
      <c r="J12" s="93"/>
      <c r="K12" s="212" t="s">
        <v>616</v>
      </c>
    </row>
    <row r="14" spans="1:16" x14ac:dyDescent="0.2">
      <c r="B14" s="93"/>
      <c r="C14" s="212" t="s">
        <v>611</v>
      </c>
      <c r="G14" s="93"/>
      <c r="H14" s="212" t="s">
        <v>614</v>
      </c>
      <c r="J14" s="93"/>
      <c r="K14" s="212" t="s">
        <v>617</v>
      </c>
    </row>
    <row r="16" spans="1:16" x14ac:dyDescent="0.2">
      <c r="B16" s="93"/>
      <c r="C16" s="212" t="s">
        <v>930</v>
      </c>
      <c r="G16" s="93"/>
      <c r="H16" s="212" t="s">
        <v>500</v>
      </c>
      <c r="J16" s="93"/>
      <c r="K16" s="212" t="s">
        <v>1069</v>
      </c>
    </row>
    <row r="18" spans="2:16" x14ac:dyDescent="0.2">
      <c r="B18" s="93"/>
      <c r="C18" s="362" t="s">
        <v>939</v>
      </c>
      <c r="J18" s="282"/>
      <c r="K18" s="375"/>
      <c r="L18" s="364"/>
    </row>
    <row r="19" spans="2:16" ht="13.5" thickBot="1" x14ac:dyDescent="0.25"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</row>
    <row r="20" spans="2:16" ht="13.5" thickTop="1" x14ac:dyDescent="0.2"/>
    <row r="21" spans="2:16" x14ac:dyDescent="0.2">
      <c r="B21" s="212" t="s">
        <v>71</v>
      </c>
      <c r="E21" s="93"/>
      <c r="H21" s="212" t="s">
        <v>74</v>
      </c>
      <c r="K21" s="93"/>
      <c r="M21" s="302" t="s">
        <v>1219</v>
      </c>
      <c r="O21" s="93"/>
    </row>
    <row r="22" spans="2:16" x14ac:dyDescent="0.2">
      <c r="B22" s="263"/>
    </row>
    <row r="23" spans="2:16" x14ac:dyDescent="0.2">
      <c r="B23" s="212" t="s">
        <v>72</v>
      </c>
      <c r="E23" s="93"/>
      <c r="H23" s="308" t="s">
        <v>1053</v>
      </c>
      <c r="K23" s="93"/>
    </row>
    <row r="25" spans="2:16" x14ac:dyDescent="0.2">
      <c r="B25" s="362" t="s">
        <v>940</v>
      </c>
      <c r="E25" s="93"/>
      <c r="H25" s="308" t="s">
        <v>1054</v>
      </c>
      <c r="K25" s="93"/>
    </row>
    <row r="27" spans="2:16" x14ac:dyDescent="0.2">
      <c r="B27" s="212" t="s">
        <v>73</v>
      </c>
      <c r="E27" s="363">
        <f>SUM(E21,E23,E25)</f>
        <v>0</v>
      </c>
      <c r="H27" s="212" t="s">
        <v>75</v>
      </c>
      <c r="K27" s="93"/>
    </row>
    <row r="29" spans="2:16" x14ac:dyDescent="0.2">
      <c r="H29" s="212" t="s">
        <v>76</v>
      </c>
      <c r="K29" s="93"/>
    </row>
    <row r="31" spans="2:16" x14ac:dyDescent="0.2">
      <c r="H31" s="212" t="s">
        <v>520</v>
      </c>
      <c r="K31" s="495"/>
      <c r="L31" s="496"/>
      <c r="M31" s="496"/>
      <c r="N31" s="496"/>
      <c r="O31" s="496"/>
      <c r="P31" s="497"/>
    </row>
    <row r="32" spans="2:16" x14ac:dyDescent="0.2">
      <c r="K32" s="498"/>
      <c r="L32" s="499"/>
      <c r="M32" s="499"/>
      <c r="N32" s="499"/>
      <c r="O32" s="499"/>
      <c r="P32" s="500"/>
    </row>
    <row r="33" spans="2:16" ht="13.5" thickBot="1" x14ac:dyDescent="0.25"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</row>
    <row r="34" spans="2:16" ht="13.5" thickTop="1" x14ac:dyDescent="0.2"/>
    <row r="35" spans="2:16" x14ac:dyDescent="0.2">
      <c r="B35" s="212" t="s">
        <v>54</v>
      </c>
      <c r="G35" s="93"/>
      <c r="H35" s="212" t="s">
        <v>55</v>
      </c>
      <c r="I35" s="93"/>
      <c r="J35" s="212" t="s">
        <v>56</v>
      </c>
      <c r="L35" s="306" t="s">
        <v>57</v>
      </c>
      <c r="M35" s="474"/>
      <c r="N35" s="487"/>
      <c r="O35" s="487"/>
      <c r="P35" s="488"/>
    </row>
    <row r="37" spans="2:16" x14ac:dyDescent="0.2">
      <c r="B37" s="212" t="s">
        <v>921</v>
      </c>
      <c r="G37" s="93"/>
      <c r="I37" s="492" t="s">
        <v>922</v>
      </c>
      <c r="J37" s="493"/>
      <c r="K37" s="493"/>
      <c r="L37" s="494"/>
      <c r="M37" s="489"/>
      <c r="N37" s="490"/>
      <c r="O37" s="490"/>
      <c r="P37" s="491"/>
    </row>
    <row r="38" spans="2:16" x14ac:dyDescent="0.2"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</row>
    <row r="39" spans="2:16" x14ac:dyDescent="0.2">
      <c r="B39" s="365" t="s">
        <v>923</v>
      </c>
      <c r="C39" s="364"/>
      <c r="D39" s="366"/>
      <c r="E39" s="366"/>
      <c r="F39" s="366"/>
      <c r="G39" s="93"/>
      <c r="H39" s="362" t="s">
        <v>924</v>
      </c>
      <c r="I39" s="93"/>
      <c r="J39" s="362" t="s">
        <v>925</v>
      </c>
      <c r="K39" s="365" t="s">
        <v>926</v>
      </c>
      <c r="L39" s="364"/>
      <c r="M39" s="474"/>
      <c r="N39" s="487"/>
      <c r="O39" s="487"/>
      <c r="P39" s="488"/>
    </row>
    <row r="40" spans="2:16" ht="12.75" customHeight="1" x14ac:dyDescent="0.2"/>
    <row r="41" spans="2:16" ht="18" customHeight="1" x14ac:dyDescent="0.25">
      <c r="B41" s="307" t="s">
        <v>1179</v>
      </c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</row>
    <row r="43" spans="2:16" ht="18" customHeight="1" x14ac:dyDescent="0.2">
      <c r="B43" s="308" t="s">
        <v>48</v>
      </c>
      <c r="D43" s="484">
        <f>J4</f>
        <v>0</v>
      </c>
      <c r="E43" s="485"/>
      <c r="F43" s="485"/>
      <c r="G43" s="485"/>
      <c r="H43" s="485"/>
      <c r="I43" s="486"/>
      <c r="K43" s="212" t="s">
        <v>65</v>
      </c>
      <c r="M43" s="453"/>
      <c r="N43" s="454"/>
      <c r="O43" s="454"/>
      <c r="P43" s="455"/>
    </row>
    <row r="44" spans="2:16" ht="4.5" customHeight="1" x14ac:dyDescent="0.2"/>
    <row r="45" spans="2:16" ht="18" customHeight="1" x14ac:dyDescent="0.2">
      <c r="B45" s="212" t="s">
        <v>59</v>
      </c>
      <c r="D45" s="453"/>
      <c r="E45" s="454"/>
      <c r="F45" s="454"/>
      <c r="G45" s="454"/>
      <c r="H45" s="454"/>
      <c r="I45" s="455"/>
      <c r="K45" s="212" t="s">
        <v>64</v>
      </c>
      <c r="M45" s="95"/>
    </row>
    <row r="46" spans="2:16" ht="4.5" customHeight="1" x14ac:dyDescent="0.2"/>
    <row r="47" spans="2:16" ht="15" customHeight="1" x14ac:dyDescent="0.2">
      <c r="B47" s="212" t="s">
        <v>60</v>
      </c>
      <c r="D47" s="453"/>
      <c r="E47" s="454"/>
      <c r="F47" s="454"/>
      <c r="G47" s="454"/>
      <c r="H47" s="454"/>
      <c r="I47" s="455"/>
      <c r="K47" s="212" t="s">
        <v>102</v>
      </c>
      <c r="M47" s="95"/>
    </row>
    <row r="48" spans="2:16" ht="4.5" customHeight="1" x14ac:dyDescent="0.2"/>
    <row r="49" spans="2:16" ht="15" customHeight="1" x14ac:dyDescent="0.2">
      <c r="B49" s="212" t="s">
        <v>61</v>
      </c>
      <c r="D49" s="367" t="s">
        <v>63</v>
      </c>
      <c r="G49" s="212" t="s">
        <v>62</v>
      </c>
      <c r="H49" s="456"/>
      <c r="I49" s="457"/>
      <c r="K49" s="212" t="s">
        <v>70</v>
      </c>
      <c r="M49" s="467"/>
      <c r="N49" s="468"/>
      <c r="O49" s="468"/>
      <c r="P49" s="469"/>
    </row>
    <row r="50" spans="2:16" ht="18" customHeight="1" thickBot="1" x14ac:dyDescent="0.25"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</row>
    <row r="51" spans="2:16" ht="14.25" customHeight="1" thickTop="1" x14ac:dyDescent="0.2">
      <c r="C51" s="357"/>
      <c r="D51" s="357"/>
      <c r="E51" s="357"/>
      <c r="F51" s="357"/>
      <c r="G51" s="357"/>
    </row>
    <row r="52" spans="2:16" ht="14.25" customHeight="1" x14ac:dyDescent="0.2">
      <c r="B52" s="93"/>
      <c r="C52" s="212" t="s">
        <v>66</v>
      </c>
      <c r="G52" s="212" t="s">
        <v>69</v>
      </c>
      <c r="I52" s="453"/>
      <c r="J52" s="454"/>
      <c r="K52" s="454"/>
      <c r="L52" s="454"/>
      <c r="M52" s="454"/>
      <c r="N52" s="454"/>
      <c r="O52" s="454"/>
      <c r="P52" s="455"/>
    </row>
    <row r="53" spans="2:16" ht="14.25" customHeight="1" x14ac:dyDescent="0.2"/>
    <row r="54" spans="2:16" ht="14.25" customHeight="1" x14ac:dyDescent="0.2">
      <c r="B54" s="93"/>
      <c r="C54" s="212" t="s">
        <v>67</v>
      </c>
      <c r="G54" s="212" t="s">
        <v>59</v>
      </c>
      <c r="I54" s="453"/>
      <c r="J54" s="454"/>
      <c r="K54" s="454"/>
      <c r="L54" s="454"/>
      <c r="M54" s="454"/>
      <c r="N54" s="454"/>
      <c r="O54" s="454"/>
      <c r="P54" s="455"/>
    </row>
    <row r="55" spans="2:16" ht="14.25" customHeight="1" x14ac:dyDescent="0.2"/>
    <row r="56" spans="2:16" ht="14.25" customHeight="1" x14ac:dyDescent="0.2">
      <c r="B56" s="93"/>
      <c r="C56" s="212" t="s">
        <v>68</v>
      </c>
      <c r="G56" s="212" t="s">
        <v>60</v>
      </c>
      <c r="H56" s="453"/>
      <c r="I56" s="454"/>
      <c r="J56" s="455"/>
      <c r="K56" s="306" t="s">
        <v>61</v>
      </c>
      <c r="L56" s="453"/>
      <c r="M56" s="455"/>
      <c r="O56" s="306" t="s">
        <v>62</v>
      </c>
      <c r="P56" s="95"/>
    </row>
    <row r="57" spans="2:16" ht="14.25" customHeight="1" x14ac:dyDescent="0.2"/>
    <row r="58" spans="2:16" ht="14.25" customHeight="1" x14ac:dyDescent="0.2">
      <c r="B58" s="212" t="s">
        <v>84</v>
      </c>
      <c r="L58" s="306" t="s">
        <v>81</v>
      </c>
      <c r="M58" s="453"/>
      <c r="N58" s="454"/>
      <c r="O58" s="454"/>
      <c r="P58" s="455"/>
    </row>
    <row r="59" spans="2:16" x14ac:dyDescent="0.2">
      <c r="B59" s="458"/>
      <c r="C59" s="459"/>
      <c r="D59" s="459"/>
      <c r="E59" s="460"/>
    </row>
    <row r="60" spans="2:16" x14ac:dyDescent="0.2">
      <c r="B60" s="461"/>
      <c r="C60" s="462"/>
      <c r="D60" s="462"/>
      <c r="E60" s="463"/>
      <c r="G60" s="212" t="s">
        <v>77</v>
      </c>
      <c r="I60" s="453"/>
      <c r="J60" s="454"/>
      <c r="K60" s="455"/>
      <c r="L60" s="306" t="s">
        <v>79</v>
      </c>
      <c r="M60" s="478"/>
      <c r="N60" s="479"/>
      <c r="O60" s="479"/>
      <c r="P60" s="480"/>
    </row>
    <row r="61" spans="2:16" x14ac:dyDescent="0.2">
      <c r="B61" s="461"/>
      <c r="C61" s="462"/>
      <c r="D61" s="462"/>
      <c r="E61" s="463"/>
    </row>
    <row r="62" spans="2:16" x14ac:dyDescent="0.2">
      <c r="B62" s="464"/>
      <c r="C62" s="465"/>
      <c r="D62" s="465"/>
      <c r="E62" s="466"/>
      <c r="G62" s="212" t="s">
        <v>78</v>
      </c>
      <c r="I62" s="470"/>
      <c r="J62" s="471"/>
      <c r="K62" s="472"/>
      <c r="L62" s="306" t="s">
        <v>80</v>
      </c>
      <c r="M62" s="470"/>
      <c r="N62" s="471"/>
      <c r="O62" s="471"/>
      <c r="P62" s="472"/>
    </row>
    <row r="63" spans="2:16" ht="13.5" thickBot="1" x14ac:dyDescent="0.25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</row>
    <row r="64" spans="2:16" ht="13.5" thickTop="1" x14ac:dyDescent="0.2"/>
    <row r="65" spans="2:16" x14ac:dyDescent="0.2">
      <c r="B65" s="212" t="s">
        <v>475</v>
      </c>
      <c r="K65" s="474"/>
      <c r="L65" s="475"/>
      <c r="O65" s="476"/>
      <c r="P65" s="476"/>
    </row>
    <row r="67" spans="2:16" x14ac:dyDescent="0.2">
      <c r="B67" s="212" t="s">
        <v>82</v>
      </c>
      <c r="K67" s="95"/>
    </row>
    <row r="68" spans="2:16" x14ac:dyDescent="0.2">
      <c r="B68" s="477"/>
      <c r="C68" s="477"/>
      <c r="D68" s="477"/>
      <c r="E68" s="477"/>
      <c r="F68" s="477"/>
      <c r="G68" s="477"/>
      <c r="H68" s="477"/>
      <c r="I68" s="477"/>
      <c r="J68" s="477"/>
      <c r="K68" s="477"/>
      <c r="L68" s="477"/>
      <c r="M68" s="477"/>
      <c r="N68" s="477"/>
      <c r="O68" s="477"/>
      <c r="P68" s="477"/>
    </row>
    <row r="69" spans="2:16" x14ac:dyDescent="0.2">
      <c r="B69" s="212" t="s">
        <v>83</v>
      </c>
      <c r="O69" s="474"/>
      <c r="P69" s="475"/>
    </row>
    <row r="70" spans="2:16" x14ac:dyDescent="0.2">
      <c r="B70" s="473"/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473"/>
    </row>
    <row r="71" spans="2:16" x14ac:dyDescent="0.2">
      <c r="B71" s="473" t="s">
        <v>931</v>
      </c>
      <c r="C71" s="473"/>
      <c r="D71" s="473"/>
      <c r="E71" s="473"/>
      <c r="F71" s="473"/>
      <c r="G71" s="473"/>
      <c r="H71" s="473"/>
      <c r="I71" s="473"/>
      <c r="J71" s="473"/>
      <c r="K71" s="473"/>
      <c r="L71" s="473"/>
      <c r="M71" s="473"/>
      <c r="N71" s="473"/>
      <c r="O71" s="473"/>
      <c r="P71" s="473"/>
    </row>
    <row r="72" spans="2:16" x14ac:dyDescent="0.2">
      <c r="B72" s="458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60"/>
    </row>
    <row r="73" spans="2:16" x14ac:dyDescent="0.2">
      <c r="B73" s="461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3"/>
    </row>
    <row r="74" spans="2:16" x14ac:dyDescent="0.2">
      <c r="B74" s="461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3"/>
    </row>
    <row r="75" spans="2:16" x14ac:dyDescent="0.2">
      <c r="B75" s="461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3"/>
    </row>
    <row r="76" spans="2:16" x14ac:dyDescent="0.2">
      <c r="B76" s="464"/>
      <c r="C76" s="465"/>
      <c r="D76" s="465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465"/>
      <c r="P76" s="466"/>
    </row>
    <row r="77" spans="2:16" ht="13.5" thickBot="1" x14ac:dyDescent="0.25"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</row>
    <row r="78" spans="2:16" ht="13.5" thickTop="1" x14ac:dyDescent="0.2">
      <c r="P78" s="212" t="s">
        <v>125</v>
      </c>
    </row>
  </sheetData>
  <sheetProtection password="CB3D" sheet="1" objects="1" scenarios="1"/>
  <mergeCells count="33">
    <mergeCell ref="G4:I4"/>
    <mergeCell ref="B1:P1"/>
    <mergeCell ref="B2:P2"/>
    <mergeCell ref="D43:I43"/>
    <mergeCell ref="M39:P39"/>
    <mergeCell ref="M35:P35"/>
    <mergeCell ref="M37:P37"/>
    <mergeCell ref="I37:L37"/>
    <mergeCell ref="M43:P43"/>
    <mergeCell ref="J4:M4"/>
    <mergeCell ref="K31:P31"/>
    <mergeCell ref="K32:P32"/>
    <mergeCell ref="K65:L65"/>
    <mergeCell ref="B68:P68"/>
    <mergeCell ref="M60:P60"/>
    <mergeCell ref="I62:K62"/>
    <mergeCell ref="I60:K60"/>
    <mergeCell ref="D45:I45"/>
    <mergeCell ref="D47:I47"/>
    <mergeCell ref="H49:I49"/>
    <mergeCell ref="B59:E62"/>
    <mergeCell ref="B72:P76"/>
    <mergeCell ref="M49:P49"/>
    <mergeCell ref="I52:P52"/>
    <mergeCell ref="H56:J56"/>
    <mergeCell ref="L56:M56"/>
    <mergeCell ref="M58:P58"/>
    <mergeCell ref="I54:P54"/>
    <mergeCell ref="M62:P62"/>
    <mergeCell ref="B71:P71"/>
    <mergeCell ref="B70:P70"/>
    <mergeCell ref="O69:P69"/>
    <mergeCell ref="O65:P65"/>
  </mergeCells>
  <phoneticPr fontId="3" type="noConversion"/>
  <pageMargins left="0.78" right="0.51" top="0.7" bottom="0.35" header="0.5" footer="0.24"/>
  <pageSetup scale="7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B1:E66"/>
  <sheetViews>
    <sheetView zoomScaleNormal="100" workbookViewId="0"/>
  </sheetViews>
  <sheetFormatPr defaultRowHeight="12.75" x14ac:dyDescent="0.2"/>
  <cols>
    <col min="1" max="2" width="1.7109375" customWidth="1"/>
    <col min="3" max="3" width="4.7109375" customWidth="1"/>
    <col min="4" max="4" width="94.7109375" customWidth="1"/>
    <col min="5" max="5" width="1.7109375" customWidth="1"/>
  </cols>
  <sheetData>
    <row r="1" spans="2:5" x14ac:dyDescent="0.2">
      <c r="B1" s="6">
        <f>'1'!J4</f>
        <v>0</v>
      </c>
    </row>
    <row r="2" spans="2:5" x14ac:dyDescent="0.2">
      <c r="C2" s="89"/>
    </row>
    <row r="3" spans="2:5" x14ac:dyDescent="0.2">
      <c r="B3" s="90" t="s">
        <v>690</v>
      </c>
      <c r="C3" s="91"/>
      <c r="D3" s="90"/>
      <c r="E3" s="4"/>
    </row>
    <row r="4" spans="2:5" x14ac:dyDescent="0.2">
      <c r="C4" s="89"/>
    </row>
    <row r="5" spans="2:5" x14ac:dyDescent="0.2">
      <c r="C5" s="89"/>
    </row>
    <row r="6" spans="2:5" x14ac:dyDescent="0.2">
      <c r="C6" s="92" t="s">
        <v>691</v>
      </c>
      <c r="D6" t="s">
        <v>692</v>
      </c>
    </row>
    <row r="7" spans="2:5" x14ac:dyDescent="0.2">
      <c r="C7" s="89"/>
      <c r="D7" t="s">
        <v>693</v>
      </c>
    </row>
    <row r="8" spans="2:5" x14ac:dyDescent="0.2">
      <c r="C8" s="89"/>
      <c r="D8" t="s">
        <v>694</v>
      </c>
    </row>
    <row r="9" spans="2:5" x14ac:dyDescent="0.2">
      <c r="C9" s="89"/>
      <c r="D9" t="s">
        <v>695</v>
      </c>
    </row>
    <row r="10" spans="2:5" x14ac:dyDescent="0.2">
      <c r="C10" s="89"/>
    </row>
    <row r="11" spans="2:5" x14ac:dyDescent="0.2">
      <c r="C11" s="89" t="s">
        <v>696</v>
      </c>
      <c r="D11" t="s">
        <v>697</v>
      </c>
    </row>
    <row r="12" spans="2:5" x14ac:dyDescent="0.2">
      <c r="C12" s="89"/>
      <c r="D12" t="s">
        <v>698</v>
      </c>
    </row>
    <row r="13" spans="2:5" x14ac:dyDescent="0.2">
      <c r="C13" s="89"/>
      <c r="D13" t="s">
        <v>699</v>
      </c>
    </row>
    <row r="14" spans="2:5" x14ac:dyDescent="0.2">
      <c r="C14" s="89"/>
      <c r="D14" t="s">
        <v>700</v>
      </c>
    </row>
    <row r="15" spans="2:5" x14ac:dyDescent="0.2">
      <c r="C15" s="89"/>
      <c r="D15" t="s">
        <v>701</v>
      </c>
    </row>
    <row r="16" spans="2:5" x14ac:dyDescent="0.2">
      <c r="C16" s="89"/>
      <c r="D16" t="s">
        <v>702</v>
      </c>
    </row>
    <row r="17" spans="3:4" x14ac:dyDescent="0.2">
      <c r="C17" s="89"/>
      <c r="D17" t="s">
        <v>703</v>
      </c>
    </row>
    <row r="18" spans="3:4" x14ac:dyDescent="0.2">
      <c r="C18" s="89"/>
      <c r="D18" t="s">
        <v>704</v>
      </c>
    </row>
    <row r="19" spans="3:4" x14ac:dyDescent="0.2">
      <c r="C19" s="89"/>
    </row>
    <row r="20" spans="3:4" x14ac:dyDescent="0.2">
      <c r="C20" s="89" t="s">
        <v>705</v>
      </c>
      <c r="D20" t="s">
        <v>706</v>
      </c>
    </row>
    <row r="21" spans="3:4" x14ac:dyDescent="0.2">
      <c r="C21" s="89"/>
      <c r="D21" t="s">
        <v>707</v>
      </c>
    </row>
    <row r="22" spans="3:4" x14ac:dyDescent="0.2">
      <c r="C22" s="89"/>
      <c r="D22" t="s">
        <v>708</v>
      </c>
    </row>
    <row r="23" spans="3:4" x14ac:dyDescent="0.2">
      <c r="C23" s="89"/>
      <c r="D23" t="s">
        <v>709</v>
      </c>
    </row>
    <row r="24" spans="3:4" x14ac:dyDescent="0.2">
      <c r="C24" s="89"/>
      <c r="D24" t="s">
        <v>710</v>
      </c>
    </row>
    <row r="25" spans="3:4" x14ac:dyDescent="0.2">
      <c r="C25" s="89"/>
      <c r="D25" t="s">
        <v>711</v>
      </c>
    </row>
    <row r="26" spans="3:4" x14ac:dyDescent="0.2">
      <c r="C26" s="89"/>
      <c r="D26" t="s">
        <v>730</v>
      </c>
    </row>
    <row r="27" spans="3:4" x14ac:dyDescent="0.2">
      <c r="C27" s="89"/>
      <c r="D27" t="s">
        <v>731</v>
      </c>
    </row>
    <row r="28" spans="3:4" x14ac:dyDescent="0.2">
      <c r="C28" s="89"/>
    </row>
    <row r="29" spans="3:4" x14ac:dyDescent="0.2">
      <c r="C29" s="89" t="s">
        <v>732</v>
      </c>
      <c r="D29" t="s">
        <v>733</v>
      </c>
    </row>
    <row r="30" spans="3:4" x14ac:dyDescent="0.2">
      <c r="C30" s="89"/>
      <c r="D30" t="s">
        <v>734</v>
      </c>
    </row>
    <row r="31" spans="3:4" x14ac:dyDescent="0.2">
      <c r="C31" s="89"/>
      <c r="D31" t="s">
        <v>735</v>
      </c>
    </row>
    <row r="32" spans="3:4" x14ac:dyDescent="0.2">
      <c r="C32" s="89"/>
    </row>
    <row r="33" spans="3:4" x14ac:dyDescent="0.2">
      <c r="C33" s="89" t="s">
        <v>736</v>
      </c>
      <c r="D33" t="s">
        <v>737</v>
      </c>
    </row>
    <row r="34" spans="3:4" x14ac:dyDescent="0.2">
      <c r="C34" s="89"/>
      <c r="D34" t="s">
        <v>738</v>
      </c>
    </row>
    <row r="35" spans="3:4" x14ac:dyDescent="0.2">
      <c r="C35" s="89"/>
      <c r="D35" t="s">
        <v>739</v>
      </c>
    </row>
    <row r="36" spans="3:4" x14ac:dyDescent="0.2">
      <c r="C36" s="89"/>
      <c r="D36" t="s">
        <v>740</v>
      </c>
    </row>
    <row r="37" spans="3:4" x14ac:dyDescent="0.2">
      <c r="C37" s="89"/>
      <c r="D37" t="s">
        <v>741</v>
      </c>
    </row>
    <row r="38" spans="3:4" x14ac:dyDescent="0.2">
      <c r="C38" s="89"/>
      <c r="D38" t="s">
        <v>742</v>
      </c>
    </row>
    <row r="39" spans="3:4" x14ac:dyDescent="0.2">
      <c r="C39" s="89"/>
    </row>
    <row r="40" spans="3:4" x14ac:dyDescent="0.2">
      <c r="C40" s="89" t="s">
        <v>743</v>
      </c>
      <c r="D40" s="71" t="s">
        <v>975</v>
      </c>
    </row>
    <row r="41" spans="3:4" x14ac:dyDescent="0.2">
      <c r="C41" s="89"/>
      <c r="D41" s="71" t="s">
        <v>976</v>
      </c>
    </row>
    <row r="42" spans="3:4" x14ac:dyDescent="0.2">
      <c r="C42" s="89"/>
      <c r="D42" s="71" t="s">
        <v>977</v>
      </c>
    </row>
    <row r="43" spans="3:4" x14ac:dyDescent="0.2">
      <c r="C43" s="89"/>
      <c r="D43" s="71" t="s">
        <v>978</v>
      </c>
    </row>
    <row r="44" spans="3:4" x14ac:dyDescent="0.2">
      <c r="C44" s="89"/>
      <c r="D44" s="71" t="s">
        <v>979</v>
      </c>
    </row>
    <row r="45" spans="3:4" x14ac:dyDescent="0.2">
      <c r="C45" s="89"/>
      <c r="D45" s="71" t="s">
        <v>980</v>
      </c>
    </row>
    <row r="46" spans="3:4" x14ac:dyDescent="0.2">
      <c r="C46" s="89"/>
      <c r="D46" s="71" t="s">
        <v>981</v>
      </c>
    </row>
    <row r="47" spans="3:4" x14ac:dyDescent="0.2">
      <c r="C47" s="89"/>
      <c r="D47" s="71" t="s">
        <v>982</v>
      </c>
    </row>
    <row r="48" spans="3:4" x14ac:dyDescent="0.2">
      <c r="C48" s="89"/>
      <c r="D48" s="71" t="s">
        <v>983</v>
      </c>
    </row>
    <row r="49" spans="3:4" x14ac:dyDescent="0.2">
      <c r="C49" s="89"/>
      <c r="D49" s="71" t="s">
        <v>984</v>
      </c>
    </row>
    <row r="50" spans="3:4" x14ac:dyDescent="0.2">
      <c r="C50" s="89"/>
      <c r="D50" s="71" t="s">
        <v>985</v>
      </c>
    </row>
    <row r="51" spans="3:4" x14ac:dyDescent="0.2">
      <c r="C51" s="89"/>
      <c r="D51" s="71" t="s">
        <v>986</v>
      </c>
    </row>
    <row r="52" spans="3:4" x14ac:dyDescent="0.2">
      <c r="C52" s="89"/>
      <c r="D52" s="71" t="s">
        <v>987</v>
      </c>
    </row>
    <row r="53" spans="3:4" x14ac:dyDescent="0.2">
      <c r="C53" s="89"/>
      <c r="D53" s="71" t="s">
        <v>988</v>
      </c>
    </row>
    <row r="54" spans="3:4" x14ac:dyDescent="0.2">
      <c r="C54" s="89"/>
      <c r="D54" s="71" t="s">
        <v>989</v>
      </c>
    </row>
    <row r="55" spans="3:4" x14ac:dyDescent="0.2">
      <c r="C55" s="89"/>
      <c r="D55" s="71" t="s">
        <v>990</v>
      </c>
    </row>
    <row r="56" spans="3:4" x14ac:dyDescent="0.2">
      <c r="C56" s="89"/>
      <c r="D56" s="71" t="s">
        <v>991</v>
      </c>
    </row>
    <row r="57" spans="3:4" x14ac:dyDescent="0.2">
      <c r="C57" s="89"/>
      <c r="D57" s="71" t="s">
        <v>992</v>
      </c>
    </row>
    <row r="58" spans="3:4" x14ac:dyDescent="0.2">
      <c r="C58" s="89"/>
      <c r="D58" s="71" t="s">
        <v>993</v>
      </c>
    </row>
    <row r="59" spans="3:4" x14ac:dyDescent="0.2">
      <c r="C59" s="89"/>
      <c r="D59" s="71" t="s">
        <v>994</v>
      </c>
    </row>
    <row r="60" spans="3:4" x14ac:dyDescent="0.2">
      <c r="C60" s="89"/>
      <c r="D60" s="71" t="s">
        <v>995</v>
      </c>
    </row>
    <row r="61" spans="3:4" x14ac:dyDescent="0.2">
      <c r="C61" s="89"/>
      <c r="D61" s="292" t="s">
        <v>996</v>
      </c>
    </row>
    <row r="62" spans="3:4" x14ac:dyDescent="0.2">
      <c r="C62" s="89"/>
      <c r="D62" s="292"/>
    </row>
    <row r="63" spans="3:4" x14ac:dyDescent="0.2">
      <c r="C63" s="89"/>
      <c r="D63" s="292"/>
    </row>
    <row r="64" spans="3:4" x14ac:dyDescent="0.2">
      <c r="C64" s="89"/>
      <c r="D64" s="292"/>
    </row>
    <row r="65" spans="3:4" x14ac:dyDescent="0.2">
      <c r="C65" s="89"/>
    </row>
    <row r="66" spans="3:4" x14ac:dyDescent="0.2">
      <c r="C66" s="89"/>
      <c r="D66" s="9" t="s">
        <v>750</v>
      </c>
    </row>
  </sheetData>
  <sheetProtection password="CB3D" sheet="1" objects="1" scenarios="1"/>
  <phoneticPr fontId="3" type="noConversion"/>
  <printOptions horizontalCentered="1"/>
  <pageMargins left="0.25" right="0.25" top="0.5" bottom="0.5" header="0" footer="0"/>
  <pageSetup scale="86" fitToWidth="0" fitToHeight="0" orientation="portrait" r:id="rId1"/>
  <headerFooter alignWithMargins="0">
    <oddHeader>&amp;C&amp;"Arial,Bold"2019 Low-Income Housing Tax Credit Application</oddHeader>
  </headerFooter>
  <ignoredErrors>
    <ignoredError sqref="C6 C11 C20 C29 C33 C4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pageSetUpPr fitToPage="1"/>
  </sheetPr>
  <dimension ref="B1:E67"/>
  <sheetViews>
    <sheetView zoomScaleNormal="100" workbookViewId="0">
      <selection activeCell="M40" sqref="M40"/>
    </sheetView>
  </sheetViews>
  <sheetFormatPr defaultRowHeight="12.75" x14ac:dyDescent="0.2"/>
  <cols>
    <col min="1" max="2" width="1.7109375" customWidth="1"/>
    <col min="3" max="3" width="4.7109375" customWidth="1"/>
    <col min="4" max="4" width="94.7109375" customWidth="1"/>
    <col min="5" max="5" width="1.7109375" customWidth="1"/>
  </cols>
  <sheetData>
    <row r="1" spans="2:5" x14ac:dyDescent="0.2">
      <c r="B1" s="6">
        <f>'1'!J4</f>
        <v>0</v>
      </c>
    </row>
    <row r="2" spans="2:5" x14ac:dyDescent="0.2">
      <c r="C2" s="89"/>
    </row>
    <row r="3" spans="2:5" x14ac:dyDescent="0.2">
      <c r="B3" s="90" t="s">
        <v>36</v>
      </c>
      <c r="C3" s="91"/>
      <c r="D3" s="90"/>
      <c r="E3" s="4"/>
    </row>
    <row r="5" spans="2:5" x14ac:dyDescent="0.2">
      <c r="C5" s="89" t="s">
        <v>744</v>
      </c>
      <c r="D5" t="s">
        <v>745</v>
      </c>
    </row>
    <row r="6" spans="2:5" x14ac:dyDescent="0.2">
      <c r="C6" s="89"/>
      <c r="D6" t="s">
        <v>746</v>
      </c>
    </row>
    <row r="7" spans="2:5" x14ac:dyDescent="0.2">
      <c r="C7" s="89"/>
      <c r="D7" t="s">
        <v>747</v>
      </c>
    </row>
    <row r="8" spans="2:5" x14ac:dyDescent="0.2">
      <c r="C8" s="89"/>
      <c r="D8" t="s">
        <v>748</v>
      </c>
    </row>
    <row r="9" spans="2:5" x14ac:dyDescent="0.2">
      <c r="C9" s="89"/>
      <c r="D9" t="s">
        <v>749</v>
      </c>
    </row>
    <row r="11" spans="2:5" x14ac:dyDescent="0.2">
      <c r="C11" s="89" t="s">
        <v>751</v>
      </c>
      <c r="D11" t="s">
        <v>752</v>
      </c>
    </row>
    <row r="12" spans="2:5" x14ac:dyDescent="0.2">
      <c r="C12" s="89"/>
      <c r="D12" t="s">
        <v>753</v>
      </c>
    </row>
    <row r="13" spans="2:5" x14ac:dyDescent="0.2">
      <c r="C13" s="89"/>
      <c r="D13" t="s">
        <v>754</v>
      </c>
    </row>
    <row r="14" spans="2:5" x14ac:dyDescent="0.2">
      <c r="C14" s="89"/>
    </row>
    <row r="15" spans="2:5" x14ac:dyDescent="0.2">
      <c r="C15" s="89" t="s">
        <v>755</v>
      </c>
      <c r="D15" t="s">
        <v>756</v>
      </c>
    </row>
    <row r="16" spans="2:5" x14ac:dyDescent="0.2">
      <c r="C16" s="89"/>
      <c r="D16" t="s">
        <v>757</v>
      </c>
    </row>
    <row r="17" spans="3:4" x14ac:dyDescent="0.2">
      <c r="C17" s="89"/>
      <c r="D17" t="s">
        <v>758</v>
      </c>
    </row>
    <row r="18" spans="3:4" x14ac:dyDescent="0.2">
      <c r="C18" s="89"/>
      <c r="D18" t="s">
        <v>760</v>
      </c>
    </row>
    <row r="19" spans="3:4" x14ac:dyDescent="0.2">
      <c r="C19" s="89"/>
    </row>
    <row r="20" spans="3:4" x14ac:dyDescent="0.2">
      <c r="C20" s="89" t="s">
        <v>761</v>
      </c>
      <c r="D20" t="s">
        <v>762</v>
      </c>
    </row>
    <row r="21" spans="3:4" x14ac:dyDescent="0.2">
      <c r="C21" s="89"/>
      <c r="D21" t="s">
        <v>763</v>
      </c>
    </row>
    <row r="22" spans="3:4" x14ac:dyDescent="0.2">
      <c r="C22" s="89"/>
    </row>
    <row r="23" spans="3:4" x14ac:dyDescent="0.2">
      <c r="C23" s="89" t="s">
        <v>764</v>
      </c>
      <c r="D23" t="s">
        <v>765</v>
      </c>
    </row>
    <row r="24" spans="3:4" x14ac:dyDescent="0.2">
      <c r="C24" s="89"/>
      <c r="D24" t="s">
        <v>766</v>
      </c>
    </row>
    <row r="25" spans="3:4" x14ac:dyDescent="0.2">
      <c r="C25" s="89"/>
      <c r="D25" t="s">
        <v>767</v>
      </c>
    </row>
    <row r="26" spans="3:4" x14ac:dyDescent="0.2">
      <c r="C26" s="89"/>
    </row>
    <row r="27" spans="3:4" x14ac:dyDescent="0.2">
      <c r="C27" s="89" t="s">
        <v>768</v>
      </c>
      <c r="D27" t="s">
        <v>769</v>
      </c>
    </row>
    <row r="28" spans="3:4" x14ac:dyDescent="0.2">
      <c r="C28" s="89"/>
      <c r="D28" t="s">
        <v>770</v>
      </c>
    </row>
    <row r="29" spans="3:4" x14ac:dyDescent="0.2">
      <c r="C29" s="89"/>
      <c r="D29" t="s">
        <v>771</v>
      </c>
    </row>
    <row r="30" spans="3:4" x14ac:dyDescent="0.2">
      <c r="C30" s="89"/>
    </row>
    <row r="31" spans="3:4" x14ac:dyDescent="0.2">
      <c r="C31" s="89" t="s">
        <v>772</v>
      </c>
      <c r="D31" t="s">
        <v>773</v>
      </c>
    </row>
    <row r="32" spans="3:4" x14ac:dyDescent="0.2">
      <c r="C32" s="89"/>
      <c r="D32" t="s">
        <v>774</v>
      </c>
    </row>
    <row r="33" spans="3:4" x14ac:dyDescent="0.2">
      <c r="C33" s="89"/>
      <c r="D33" t="s">
        <v>775</v>
      </c>
    </row>
    <row r="34" spans="3:4" x14ac:dyDescent="0.2">
      <c r="C34" s="89"/>
      <c r="D34" t="s">
        <v>776</v>
      </c>
    </row>
    <row r="35" spans="3:4" x14ac:dyDescent="0.2">
      <c r="C35" s="89"/>
      <c r="D35" t="s">
        <v>777</v>
      </c>
    </row>
    <row r="36" spans="3:4" x14ac:dyDescent="0.2">
      <c r="C36" s="89"/>
    </row>
    <row r="37" spans="3:4" x14ac:dyDescent="0.2">
      <c r="C37" s="89" t="s">
        <v>778</v>
      </c>
      <c r="D37" t="s">
        <v>779</v>
      </c>
    </row>
    <row r="38" spans="3:4" x14ac:dyDescent="0.2">
      <c r="C38" s="89"/>
      <c r="D38" t="s">
        <v>780</v>
      </c>
    </row>
    <row r="39" spans="3:4" x14ac:dyDescent="0.2">
      <c r="C39" s="89"/>
      <c r="D39" t="s">
        <v>781</v>
      </c>
    </row>
    <row r="40" spans="3:4" x14ac:dyDescent="0.2">
      <c r="C40" s="89"/>
    </row>
    <row r="41" spans="3:4" x14ac:dyDescent="0.2">
      <c r="C41" s="89" t="s">
        <v>782</v>
      </c>
      <c r="D41" t="s">
        <v>783</v>
      </c>
    </row>
    <row r="42" spans="3:4" x14ac:dyDescent="0.2">
      <c r="C42" s="89"/>
      <c r="D42" t="s">
        <v>784</v>
      </c>
    </row>
    <row r="43" spans="3:4" x14ac:dyDescent="0.2">
      <c r="C43" s="89"/>
      <c r="D43" t="s">
        <v>785</v>
      </c>
    </row>
    <row r="44" spans="3:4" x14ac:dyDescent="0.2">
      <c r="C44" s="89"/>
      <c r="D44" t="s">
        <v>786</v>
      </c>
    </row>
    <row r="45" spans="3:4" x14ac:dyDescent="0.2">
      <c r="C45" s="89"/>
    </row>
    <row r="46" spans="3:4" x14ac:dyDescent="0.2">
      <c r="C46" s="89" t="s">
        <v>787</v>
      </c>
      <c r="D46" t="s">
        <v>788</v>
      </c>
    </row>
    <row r="47" spans="3:4" x14ac:dyDescent="0.2">
      <c r="C47" s="89"/>
      <c r="D47" t="s">
        <v>789</v>
      </c>
    </row>
    <row r="48" spans="3:4" x14ac:dyDescent="0.2">
      <c r="C48" s="89"/>
      <c r="D48" t="s">
        <v>790</v>
      </c>
    </row>
    <row r="49" spans="3:4" x14ac:dyDescent="0.2">
      <c r="C49" s="89"/>
    </row>
    <row r="50" spans="3:4" x14ac:dyDescent="0.2">
      <c r="C50" s="89" t="s">
        <v>791</v>
      </c>
      <c r="D50" t="s">
        <v>792</v>
      </c>
    </row>
    <row r="51" spans="3:4" x14ac:dyDescent="0.2">
      <c r="C51" s="89"/>
      <c r="D51" t="s">
        <v>793</v>
      </c>
    </row>
    <row r="52" spans="3:4" x14ac:dyDescent="0.2">
      <c r="C52" s="89"/>
      <c r="D52" t="s">
        <v>902</v>
      </c>
    </row>
    <row r="53" spans="3:4" x14ac:dyDescent="0.2">
      <c r="C53" s="89"/>
      <c r="D53" t="s">
        <v>903</v>
      </c>
    </row>
    <row r="54" spans="3:4" x14ac:dyDescent="0.2">
      <c r="C54" s="89"/>
      <c r="D54" t="s">
        <v>904</v>
      </c>
    </row>
    <row r="55" spans="3:4" x14ac:dyDescent="0.2">
      <c r="C55" s="89"/>
    </row>
    <row r="56" spans="3:4" x14ac:dyDescent="0.2">
      <c r="C56" s="89" t="s">
        <v>905</v>
      </c>
      <c r="D56" t="s">
        <v>906</v>
      </c>
    </row>
    <row r="57" spans="3:4" x14ac:dyDescent="0.2">
      <c r="C57" s="89"/>
    </row>
    <row r="58" spans="3:4" x14ac:dyDescent="0.2">
      <c r="C58" s="89" t="s">
        <v>907</v>
      </c>
      <c r="D58" t="s">
        <v>10</v>
      </c>
    </row>
    <row r="59" spans="3:4" x14ac:dyDescent="0.2">
      <c r="C59" s="89"/>
      <c r="D59" t="s">
        <v>11</v>
      </c>
    </row>
    <row r="60" spans="3:4" x14ac:dyDescent="0.2">
      <c r="C60" s="89"/>
    </row>
    <row r="61" spans="3:4" x14ac:dyDescent="0.2">
      <c r="C61" s="89" t="s">
        <v>12</v>
      </c>
      <c r="D61" t="s">
        <v>13</v>
      </c>
    </row>
    <row r="62" spans="3:4" x14ac:dyDescent="0.2">
      <c r="C62" s="89"/>
      <c r="D62" t="s">
        <v>14</v>
      </c>
    </row>
    <row r="63" spans="3:4" x14ac:dyDescent="0.2">
      <c r="C63" s="89"/>
    </row>
    <row r="64" spans="3:4" x14ac:dyDescent="0.2">
      <c r="C64" s="89" t="s">
        <v>15</v>
      </c>
      <c r="D64" t="s">
        <v>16</v>
      </c>
    </row>
    <row r="65" spans="3:4" x14ac:dyDescent="0.2">
      <c r="C65" s="89"/>
      <c r="D65" t="s">
        <v>17</v>
      </c>
    </row>
    <row r="66" spans="3:4" x14ac:dyDescent="0.2">
      <c r="C66" s="89"/>
    </row>
    <row r="67" spans="3:4" x14ac:dyDescent="0.2">
      <c r="C67" s="89"/>
      <c r="D67" s="9" t="s">
        <v>18</v>
      </c>
    </row>
  </sheetData>
  <sheetProtection password="CB3D" sheet="1" objects="1" scenarios="1"/>
  <phoneticPr fontId="3" type="noConversion"/>
  <printOptions horizontalCentered="1"/>
  <pageMargins left="0.25" right="0.25" top="0.5" bottom="0.5" header="0" footer="0"/>
  <pageSetup scale="86" orientation="portrait" r:id="rId1"/>
  <headerFooter alignWithMargins="0">
    <oddHeader>&amp;C&amp;"Arial,Bold"2019 Low-Income Housing Tax Credit Application</oddHeader>
  </headerFooter>
  <ignoredErrors>
    <ignoredError sqref="C11 C15 C20 C23 C27 C31 C37 C41 C46 C50 C56 C58 C61 C6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pageSetUpPr fitToPage="1"/>
  </sheetPr>
  <dimension ref="B1:S69"/>
  <sheetViews>
    <sheetView zoomScaleNormal="100" workbookViewId="0">
      <selection activeCell="V47" sqref="V47"/>
    </sheetView>
  </sheetViews>
  <sheetFormatPr defaultRowHeight="12.75" x14ac:dyDescent="0.2"/>
  <cols>
    <col min="1" max="1" width="1.7109375" customWidth="1"/>
    <col min="2" max="2" width="1.85546875" customWidth="1"/>
    <col min="3" max="3" width="4.7109375" customWidth="1"/>
    <col min="4" max="4" width="3.5703125" customWidth="1"/>
    <col min="5" max="5" width="1.7109375" customWidth="1"/>
    <col min="6" max="6" width="6" customWidth="1"/>
    <col min="7" max="7" width="4.5703125" customWidth="1"/>
    <col min="8" max="8" width="5.85546875" customWidth="1"/>
    <col min="9" max="9" width="8.5703125" customWidth="1"/>
    <col min="10" max="10" width="7.140625" customWidth="1"/>
    <col min="11" max="11" width="1.5703125" customWidth="1"/>
    <col min="12" max="12" width="8.7109375" customWidth="1"/>
    <col min="14" max="14" width="2.42578125" customWidth="1"/>
    <col min="19" max="19" width="4.5703125" customWidth="1"/>
  </cols>
  <sheetData>
    <row r="1" spans="2:19" x14ac:dyDescent="0.2">
      <c r="B1" s="6">
        <f>'1'!J4</f>
        <v>0</v>
      </c>
    </row>
    <row r="2" spans="2:19" ht="4.5" customHeight="1" x14ac:dyDescent="0.2">
      <c r="C2" s="89"/>
    </row>
    <row r="3" spans="2:19" x14ac:dyDescent="0.2">
      <c r="B3" s="644" t="s">
        <v>37</v>
      </c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</row>
    <row r="5" spans="2:19" x14ac:dyDescent="0.2">
      <c r="C5" s="89" t="s">
        <v>19</v>
      </c>
      <c r="D5" t="s">
        <v>944</v>
      </c>
    </row>
    <row r="6" spans="2:19" x14ac:dyDescent="0.2">
      <c r="C6" s="89"/>
      <c r="D6" t="s">
        <v>945</v>
      </c>
    </row>
    <row r="7" spans="2:19" x14ac:dyDescent="0.2">
      <c r="C7" s="89"/>
      <c r="D7" t="s">
        <v>946</v>
      </c>
    </row>
    <row r="8" spans="2:19" x14ac:dyDescent="0.2">
      <c r="C8" s="89"/>
      <c r="D8" t="s">
        <v>947</v>
      </c>
    </row>
    <row r="9" spans="2:19" x14ac:dyDescent="0.2">
      <c r="C9" s="89"/>
      <c r="D9" t="s">
        <v>948</v>
      </c>
    </row>
    <row r="10" spans="2:19" x14ac:dyDescent="0.2">
      <c r="C10" s="89"/>
      <c r="D10" t="s">
        <v>949</v>
      </c>
    </row>
    <row r="11" spans="2:19" x14ac:dyDescent="0.2">
      <c r="C11" s="89"/>
    </row>
    <row r="12" spans="2:19" x14ac:dyDescent="0.2">
      <c r="C12" s="89" t="s">
        <v>20</v>
      </c>
      <c r="D12" t="s">
        <v>21</v>
      </c>
    </row>
    <row r="13" spans="2:19" x14ac:dyDescent="0.2">
      <c r="C13" s="89"/>
      <c r="D13" t="s">
        <v>950</v>
      </c>
    </row>
    <row r="14" spans="2:19" x14ac:dyDescent="0.2">
      <c r="C14" s="89"/>
      <c r="D14" t="s">
        <v>951</v>
      </c>
    </row>
    <row r="15" spans="2:19" x14ac:dyDescent="0.2">
      <c r="C15" s="89"/>
      <c r="D15" t="s">
        <v>952</v>
      </c>
    </row>
    <row r="16" spans="2:19" x14ac:dyDescent="0.2">
      <c r="C16" s="89"/>
    </row>
    <row r="17" spans="3:4" x14ac:dyDescent="0.2">
      <c r="C17" s="89" t="s">
        <v>953</v>
      </c>
      <c r="D17" t="s">
        <v>954</v>
      </c>
    </row>
    <row r="18" spans="3:4" x14ac:dyDescent="0.2">
      <c r="C18" s="89"/>
      <c r="D18" t="s">
        <v>955</v>
      </c>
    </row>
    <row r="19" spans="3:4" x14ac:dyDescent="0.2">
      <c r="C19" s="89"/>
      <c r="D19" t="s">
        <v>956</v>
      </c>
    </row>
    <row r="20" spans="3:4" x14ac:dyDescent="0.2">
      <c r="C20" s="89"/>
      <c r="D20" t="s">
        <v>957</v>
      </c>
    </row>
    <row r="21" spans="3:4" x14ac:dyDescent="0.2">
      <c r="C21" s="89"/>
    </row>
    <row r="22" spans="3:4" x14ac:dyDescent="0.2">
      <c r="C22" s="89" t="s">
        <v>1055</v>
      </c>
      <c r="D22" t="s">
        <v>1056</v>
      </c>
    </row>
    <row r="23" spans="3:4" x14ac:dyDescent="0.2">
      <c r="C23" s="89"/>
      <c r="D23" t="s">
        <v>1057</v>
      </c>
    </row>
    <row r="24" spans="3:4" x14ac:dyDescent="0.2">
      <c r="C24" s="89"/>
      <c r="D24" t="s">
        <v>1058</v>
      </c>
    </row>
    <row r="25" spans="3:4" x14ac:dyDescent="0.2">
      <c r="C25" s="89"/>
      <c r="D25" t="s">
        <v>1059</v>
      </c>
    </row>
    <row r="26" spans="3:4" x14ac:dyDescent="0.2">
      <c r="C26" s="89"/>
    </row>
    <row r="27" spans="3:4" x14ac:dyDescent="0.2">
      <c r="C27" s="89" t="s">
        <v>1060</v>
      </c>
      <c r="D27" t="s">
        <v>1061</v>
      </c>
    </row>
    <row r="28" spans="3:4" x14ac:dyDescent="0.2">
      <c r="C28" s="89"/>
      <c r="D28" t="s">
        <v>1063</v>
      </c>
    </row>
    <row r="29" spans="3:4" x14ac:dyDescent="0.2">
      <c r="C29" s="89"/>
      <c r="D29" t="s">
        <v>1062</v>
      </c>
    </row>
    <row r="30" spans="3:4" x14ac:dyDescent="0.2">
      <c r="C30" s="89"/>
    </row>
    <row r="31" spans="3:4" x14ac:dyDescent="0.2">
      <c r="C31" s="89" t="s">
        <v>1064</v>
      </c>
      <c r="D31" t="s">
        <v>1066</v>
      </c>
    </row>
    <row r="32" spans="3:4" x14ac:dyDescent="0.2">
      <c r="C32" s="89"/>
      <c r="D32" t="s">
        <v>1065</v>
      </c>
    </row>
    <row r="33" spans="3:18" ht="9" customHeight="1" x14ac:dyDescent="0.2">
      <c r="C33" s="89"/>
    </row>
    <row r="34" spans="3:18" ht="15" customHeight="1" x14ac:dyDescent="0.2">
      <c r="C34" s="89"/>
      <c r="D34" t="s">
        <v>477</v>
      </c>
      <c r="E34" s="499"/>
      <c r="F34" s="499"/>
      <c r="G34" s="499"/>
      <c r="H34" s="499"/>
      <c r="I34" s="499"/>
      <c r="J34" s="499"/>
      <c r="K34" s="499"/>
      <c r="L34" s="499"/>
      <c r="M34" s="17"/>
      <c r="N34" s="17"/>
      <c r="O34" s="17" t="s">
        <v>480</v>
      </c>
      <c r="P34" s="641"/>
      <c r="Q34" s="642"/>
      <c r="R34" s="642"/>
    </row>
    <row r="35" spans="3:18" ht="4.5" customHeight="1" x14ac:dyDescent="0.2">
      <c r="C35" s="89"/>
    </row>
    <row r="36" spans="3:18" ht="15" customHeight="1" x14ac:dyDescent="0.2">
      <c r="C36" s="89"/>
      <c r="D36" t="s">
        <v>476</v>
      </c>
      <c r="E36" s="499"/>
      <c r="F36" s="499"/>
      <c r="G36" s="499"/>
      <c r="H36" s="499"/>
      <c r="I36" s="499"/>
      <c r="J36" s="499"/>
      <c r="K36" s="499"/>
      <c r="L36" s="499"/>
    </row>
    <row r="37" spans="3:18" ht="15" customHeight="1" x14ac:dyDescent="0.2">
      <c r="C37" s="89"/>
    </row>
    <row r="38" spans="3:18" ht="15" customHeight="1" x14ac:dyDescent="0.2">
      <c r="C38" s="89"/>
      <c r="D38" t="s">
        <v>22</v>
      </c>
    </row>
    <row r="39" spans="3:18" ht="8.25" customHeight="1" x14ac:dyDescent="0.2">
      <c r="C39" s="89"/>
    </row>
    <row r="40" spans="3:18" ht="15" customHeight="1" x14ac:dyDescent="0.2">
      <c r="C40" s="89"/>
      <c r="D40" s="3"/>
      <c r="E40" s="3"/>
      <c r="F40" s="3"/>
      <c r="G40" s="3"/>
      <c r="H40" s="3"/>
      <c r="I40" s="3"/>
      <c r="J40" s="3"/>
    </row>
    <row r="41" spans="3:18" ht="15" customHeight="1" x14ac:dyDescent="0.2">
      <c r="C41" s="89"/>
      <c r="D41" t="s">
        <v>43</v>
      </c>
    </row>
    <row r="42" spans="3:18" ht="3" customHeight="1" x14ac:dyDescent="0.2">
      <c r="C42" s="89"/>
    </row>
    <row r="43" spans="3:18" ht="15" customHeight="1" x14ac:dyDescent="0.2">
      <c r="C43" s="89"/>
      <c r="D43" t="s">
        <v>484</v>
      </c>
      <c r="G43" s="17"/>
      <c r="I43" s="350"/>
      <c r="J43" s="130" t="s">
        <v>481</v>
      </c>
      <c r="K43" s="642"/>
      <c r="L43" s="642"/>
      <c r="M43" s="642"/>
      <c r="N43" t="s">
        <v>482</v>
      </c>
      <c r="O43" s="350"/>
    </row>
    <row r="44" spans="3:18" ht="3" customHeight="1" x14ac:dyDescent="0.2">
      <c r="C44" s="89"/>
    </row>
    <row r="45" spans="3:18" ht="15" customHeight="1" x14ac:dyDescent="0.2">
      <c r="C45" s="89"/>
      <c r="D45" t="s">
        <v>485</v>
      </c>
      <c r="H45" s="499"/>
      <c r="I45" s="499"/>
      <c r="J45" s="499"/>
      <c r="K45" s="499"/>
      <c r="L45" s="499"/>
      <c r="M45" s="499"/>
      <c r="N45" s="499"/>
      <c r="O45" s="20" t="s">
        <v>483</v>
      </c>
    </row>
    <row r="46" spans="3:18" ht="3" customHeight="1" x14ac:dyDescent="0.2">
      <c r="C46" s="89"/>
    </row>
    <row r="47" spans="3:18" ht="15" customHeight="1" x14ac:dyDescent="0.2">
      <c r="C47" s="89"/>
      <c r="D47" t="s">
        <v>478</v>
      </c>
      <c r="I47" s="640"/>
      <c r="J47" s="499"/>
      <c r="K47" s="499"/>
      <c r="L47" s="499"/>
      <c r="M47" s="499"/>
      <c r="N47" s="499"/>
      <c r="O47" s="499"/>
    </row>
    <row r="48" spans="3:18" ht="15" customHeight="1" x14ac:dyDescent="0.2">
      <c r="C48" s="89"/>
    </row>
    <row r="49" spans="3:10" x14ac:dyDescent="0.2">
      <c r="C49" s="89"/>
      <c r="D49" t="s">
        <v>23</v>
      </c>
    </row>
    <row r="50" spans="3:10" x14ac:dyDescent="0.2">
      <c r="C50" s="89"/>
      <c r="D50" t="s">
        <v>24</v>
      </c>
    </row>
    <row r="51" spans="3:10" x14ac:dyDescent="0.2">
      <c r="C51" s="89"/>
      <c r="D51" t="s">
        <v>25</v>
      </c>
    </row>
    <row r="52" spans="3:10" x14ac:dyDescent="0.2">
      <c r="C52" s="89"/>
    </row>
    <row r="53" spans="3:10" x14ac:dyDescent="0.2">
      <c r="C53" s="89"/>
      <c r="D53" s="6" t="s">
        <v>35</v>
      </c>
    </row>
    <row r="54" spans="3:10" ht="3" customHeight="1" x14ac:dyDescent="0.2">
      <c r="C54" s="89"/>
    </row>
    <row r="55" spans="3:10" x14ac:dyDescent="0.2">
      <c r="C55" s="89"/>
      <c r="D55" t="s">
        <v>34</v>
      </c>
    </row>
    <row r="56" spans="3:10" x14ac:dyDescent="0.2">
      <c r="C56" s="89"/>
      <c r="D56" t="s">
        <v>26</v>
      </c>
    </row>
    <row r="57" spans="3:10" x14ac:dyDescent="0.2">
      <c r="C57" s="89"/>
      <c r="D57" t="s">
        <v>27</v>
      </c>
    </row>
    <row r="58" spans="3:10" x14ac:dyDescent="0.2">
      <c r="C58" s="89"/>
      <c r="D58" s="6" t="s">
        <v>28</v>
      </c>
    </row>
    <row r="59" spans="3:10" x14ac:dyDescent="0.2">
      <c r="C59" s="89"/>
      <c r="D59" s="6" t="s">
        <v>29</v>
      </c>
    </row>
    <row r="60" spans="3:10" x14ac:dyDescent="0.2">
      <c r="C60" s="89"/>
    </row>
    <row r="61" spans="3:10" x14ac:dyDescent="0.2">
      <c r="C61" s="89"/>
      <c r="D61" s="6" t="s">
        <v>958</v>
      </c>
    </row>
    <row r="62" spans="3:10" ht="3.75" customHeight="1" x14ac:dyDescent="0.2">
      <c r="C62" s="89"/>
    </row>
    <row r="63" spans="3:10" x14ac:dyDescent="0.2">
      <c r="C63" s="89"/>
      <c r="D63" t="s">
        <v>30</v>
      </c>
    </row>
    <row r="64" spans="3:10" x14ac:dyDescent="0.2">
      <c r="C64" s="89"/>
      <c r="D64" t="s">
        <v>486</v>
      </c>
      <c r="G64" s="641"/>
      <c r="H64" s="642"/>
      <c r="I64" s="642"/>
      <c r="J64" t="s">
        <v>479</v>
      </c>
    </row>
    <row r="65" spans="3:19" x14ac:dyDescent="0.2">
      <c r="C65" s="89"/>
      <c r="D65" t="s">
        <v>31</v>
      </c>
    </row>
    <row r="66" spans="3:19" ht="6" customHeight="1" x14ac:dyDescent="0.2">
      <c r="C66" s="89"/>
    </row>
    <row r="67" spans="3:19" ht="17.25" customHeight="1" x14ac:dyDescent="0.2">
      <c r="C67" s="89"/>
      <c r="D67" s="3"/>
      <c r="E67" s="3"/>
      <c r="F67" s="3"/>
      <c r="G67" s="3"/>
      <c r="H67" s="3"/>
      <c r="I67" s="3"/>
      <c r="J67" s="3"/>
      <c r="M67" s="643"/>
      <c r="N67" s="643"/>
      <c r="O67" s="643"/>
      <c r="P67" s="10"/>
      <c r="Q67" s="10"/>
      <c r="R67" s="10"/>
      <c r="S67" s="10"/>
    </row>
    <row r="68" spans="3:19" x14ac:dyDescent="0.2">
      <c r="C68" s="89"/>
      <c r="D68" t="s">
        <v>32</v>
      </c>
      <c r="M68" t="s">
        <v>33</v>
      </c>
    </row>
    <row r="69" spans="3:19" x14ac:dyDescent="0.2">
      <c r="C69" s="89"/>
      <c r="D69" s="9"/>
      <c r="R69" s="9" t="s">
        <v>38</v>
      </c>
    </row>
  </sheetData>
  <sheetProtection password="CB3D" sheet="1" objects="1" scenarios="1"/>
  <mergeCells count="9">
    <mergeCell ref="I47:O47"/>
    <mergeCell ref="G64:I64"/>
    <mergeCell ref="E34:L34"/>
    <mergeCell ref="M67:O67"/>
    <mergeCell ref="B3:S3"/>
    <mergeCell ref="P34:R34"/>
    <mergeCell ref="H45:N45"/>
    <mergeCell ref="K43:M43"/>
    <mergeCell ref="E36:L36"/>
  </mergeCells>
  <phoneticPr fontId="3" type="noConversion"/>
  <pageMargins left="0.48" right="0.23" top="0.56999999999999995" bottom="0.53" header="0.43" footer="0.39"/>
  <pageSetup scale="88" orientation="portrait" r:id="rId1"/>
  <headerFooter alignWithMargins="0">
    <oddHeader>&amp;C&amp;"Arial,Bold"2019 Low-Income Housing Tax Credit Application</oddHeader>
  </headerFooter>
  <ignoredErrors>
    <ignoredError sqref="C5 C1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J297"/>
  <sheetViews>
    <sheetView zoomScaleNormal="100" workbookViewId="0">
      <selection activeCell="N8" sqref="N8"/>
    </sheetView>
  </sheetViews>
  <sheetFormatPr defaultRowHeight="12.75" x14ac:dyDescent="0.2"/>
  <cols>
    <col min="1" max="1" width="1.85546875" customWidth="1"/>
    <col min="2" max="2" width="49.28515625" customWidth="1"/>
    <col min="3" max="3" width="9.28515625" customWidth="1"/>
    <col min="5" max="5" width="14.28515625" customWidth="1"/>
    <col min="7" max="7" width="17.5703125" customWidth="1"/>
    <col min="8" max="8" width="38.5703125" customWidth="1"/>
    <col min="9" max="9" width="13.42578125" customWidth="1"/>
  </cols>
  <sheetData>
    <row r="1" spans="1:10" ht="15.75" x14ac:dyDescent="0.25">
      <c r="A1" s="212"/>
      <c r="B1" s="213" t="s">
        <v>1067</v>
      </c>
      <c r="C1" s="212"/>
      <c r="D1" s="263">
        <f>'1'!J4</f>
        <v>0</v>
      </c>
      <c r="E1" s="212"/>
      <c r="F1" s="212"/>
      <c r="G1" s="212"/>
      <c r="H1" s="262">
        <f>'1'!P4</f>
        <v>0</v>
      </c>
      <c r="I1" s="212"/>
      <c r="J1" s="212"/>
    </row>
    <row r="2" spans="1:10" ht="15.75" x14ac:dyDescent="0.25">
      <c r="A2" s="212"/>
      <c r="B2" s="280"/>
      <c r="C2" s="212"/>
      <c r="D2" s="263"/>
      <c r="E2" s="212"/>
      <c r="F2" s="212"/>
      <c r="G2" s="212"/>
      <c r="H2" s="262"/>
      <c r="I2" s="212"/>
      <c r="J2" s="212"/>
    </row>
    <row r="3" spans="1:10" ht="13.5" thickBot="1" x14ac:dyDescent="0.25">
      <c r="A3" s="212"/>
      <c r="B3" s="281" t="s">
        <v>285</v>
      </c>
      <c r="C3" s="212"/>
      <c r="D3" s="212"/>
      <c r="E3" s="212"/>
      <c r="F3" s="212"/>
      <c r="G3" s="212"/>
      <c r="I3" s="212"/>
      <c r="J3" s="212"/>
    </row>
    <row r="4" spans="1:10" ht="15.75" thickBot="1" x14ac:dyDescent="0.3">
      <c r="A4" s="212"/>
      <c r="B4" s="207" t="s">
        <v>794</v>
      </c>
      <c r="C4" s="659" t="s">
        <v>795</v>
      </c>
      <c r="D4" s="660"/>
      <c r="E4" s="661" t="s">
        <v>796</v>
      </c>
      <c r="F4" s="661"/>
      <c r="G4" s="214" t="s">
        <v>797</v>
      </c>
      <c r="H4" s="261" t="s">
        <v>725</v>
      </c>
      <c r="I4" s="286"/>
      <c r="J4" s="212"/>
    </row>
    <row r="5" spans="1:10" ht="14.1" customHeight="1" x14ac:dyDescent="0.25">
      <c r="A5" s="212"/>
      <c r="B5" s="208" t="s">
        <v>798</v>
      </c>
      <c r="C5" s="190"/>
      <c r="D5" s="191" t="s">
        <v>799</v>
      </c>
      <c r="E5" s="192"/>
      <c r="F5" s="191" t="s">
        <v>800</v>
      </c>
      <c r="G5" s="215">
        <f>ROUND(E5*C5,2)</f>
        <v>0</v>
      </c>
      <c r="H5" s="259"/>
      <c r="I5" s="212"/>
      <c r="J5" s="212"/>
    </row>
    <row r="6" spans="1:10" ht="14.1" customHeight="1" x14ac:dyDescent="0.25">
      <c r="A6" s="212"/>
      <c r="B6" s="205" t="s">
        <v>801</v>
      </c>
      <c r="C6" s="157"/>
      <c r="D6" s="165" t="s">
        <v>802</v>
      </c>
      <c r="E6" s="158"/>
      <c r="F6" s="165" t="s">
        <v>803</v>
      </c>
      <c r="G6" s="216">
        <f t="shared" ref="G6:G18" si="0">ROUND(E6*C6,2)</f>
        <v>0</v>
      </c>
      <c r="H6" s="259"/>
      <c r="I6" s="212"/>
      <c r="J6" s="212"/>
    </row>
    <row r="7" spans="1:10" ht="14.1" customHeight="1" x14ac:dyDescent="0.25">
      <c r="A7" s="212"/>
      <c r="B7" s="205" t="s">
        <v>804</v>
      </c>
      <c r="C7" s="157"/>
      <c r="D7" s="165" t="s">
        <v>802</v>
      </c>
      <c r="E7" s="158"/>
      <c r="F7" s="165" t="s">
        <v>803</v>
      </c>
      <c r="G7" s="216">
        <f t="shared" si="0"/>
        <v>0</v>
      </c>
      <c r="H7" s="259"/>
      <c r="I7" s="212"/>
      <c r="J7" s="212"/>
    </row>
    <row r="8" spans="1:10" ht="14.1" customHeight="1" x14ac:dyDescent="0.25">
      <c r="A8" s="212"/>
      <c r="B8" s="205" t="s">
        <v>807</v>
      </c>
      <c r="C8" s="157"/>
      <c r="D8" s="165" t="s">
        <v>805</v>
      </c>
      <c r="E8" s="158"/>
      <c r="F8" s="165" t="s">
        <v>806</v>
      </c>
      <c r="G8" s="216">
        <f t="shared" si="0"/>
        <v>0</v>
      </c>
      <c r="H8" s="259"/>
      <c r="I8" s="212"/>
      <c r="J8" s="212"/>
    </row>
    <row r="9" spans="1:10" ht="14.1" customHeight="1" x14ac:dyDescent="0.25">
      <c r="A9" s="212"/>
      <c r="B9" s="205" t="s">
        <v>810</v>
      </c>
      <c r="C9" s="157"/>
      <c r="D9" s="165" t="s">
        <v>805</v>
      </c>
      <c r="E9" s="158"/>
      <c r="F9" s="165" t="s">
        <v>806</v>
      </c>
      <c r="G9" s="216">
        <f t="shared" si="0"/>
        <v>0</v>
      </c>
      <c r="H9" s="259"/>
      <c r="I9" s="212"/>
      <c r="J9" s="212"/>
    </row>
    <row r="10" spans="1:10" ht="14.1" customHeight="1" x14ac:dyDescent="0.25">
      <c r="A10" s="212"/>
      <c r="B10" s="205" t="s">
        <v>811</v>
      </c>
      <c r="C10" s="157"/>
      <c r="D10" s="165" t="s">
        <v>808</v>
      </c>
      <c r="E10" s="158"/>
      <c r="F10" s="165" t="s">
        <v>809</v>
      </c>
      <c r="G10" s="216">
        <f t="shared" si="0"/>
        <v>0</v>
      </c>
      <c r="H10" s="259"/>
      <c r="I10" s="212"/>
      <c r="J10" s="212"/>
    </row>
    <row r="11" spans="1:10" ht="14.1" customHeight="1" x14ac:dyDescent="0.25">
      <c r="A11" s="212"/>
      <c r="B11" s="205" t="s">
        <v>812</v>
      </c>
      <c r="C11" s="157"/>
      <c r="D11" s="165" t="s">
        <v>805</v>
      </c>
      <c r="E11" s="158"/>
      <c r="F11" s="165" t="s">
        <v>806</v>
      </c>
      <c r="G11" s="216">
        <f t="shared" si="0"/>
        <v>0</v>
      </c>
      <c r="H11" s="259"/>
      <c r="I11" s="212"/>
      <c r="J11" s="212"/>
    </row>
    <row r="12" spans="1:10" ht="14.1" customHeight="1" x14ac:dyDescent="0.25">
      <c r="A12" s="212"/>
      <c r="B12" s="205" t="s">
        <v>813</v>
      </c>
      <c r="C12" s="157"/>
      <c r="D12" s="165" t="s">
        <v>808</v>
      </c>
      <c r="E12" s="158"/>
      <c r="F12" s="165" t="s">
        <v>809</v>
      </c>
      <c r="G12" s="216">
        <f t="shared" si="0"/>
        <v>0</v>
      </c>
      <c r="H12" s="259"/>
      <c r="I12" s="212"/>
      <c r="J12" s="212"/>
    </row>
    <row r="13" spans="1:10" ht="14.1" customHeight="1" x14ac:dyDescent="0.25">
      <c r="A13" s="212"/>
      <c r="B13" s="205" t="s">
        <v>814</v>
      </c>
      <c r="C13" s="157"/>
      <c r="D13" s="165" t="s">
        <v>805</v>
      </c>
      <c r="E13" s="158"/>
      <c r="F13" s="165" t="s">
        <v>806</v>
      </c>
      <c r="G13" s="216">
        <f t="shared" si="0"/>
        <v>0</v>
      </c>
      <c r="H13" s="259"/>
      <c r="I13" s="212"/>
      <c r="J13" s="212"/>
    </row>
    <row r="14" spans="1:10" ht="14.1" customHeight="1" x14ac:dyDescent="0.25">
      <c r="A14" s="212"/>
      <c r="B14" s="205" t="s">
        <v>815</v>
      </c>
      <c r="C14" s="157"/>
      <c r="D14" s="165" t="s">
        <v>805</v>
      </c>
      <c r="E14" s="158"/>
      <c r="F14" s="165" t="s">
        <v>806</v>
      </c>
      <c r="G14" s="216">
        <f t="shared" si="0"/>
        <v>0</v>
      </c>
      <c r="H14" s="259"/>
      <c r="I14" s="212"/>
      <c r="J14" s="212"/>
    </row>
    <row r="15" spans="1:10" ht="14.1" customHeight="1" x14ac:dyDescent="0.25">
      <c r="A15" s="212"/>
      <c r="B15" s="205" t="s">
        <v>816</v>
      </c>
      <c r="C15" s="157"/>
      <c r="D15" s="165" t="s">
        <v>817</v>
      </c>
      <c r="E15" s="158"/>
      <c r="F15" s="165" t="s">
        <v>818</v>
      </c>
      <c r="G15" s="216">
        <f t="shared" si="0"/>
        <v>0</v>
      </c>
      <c r="H15" s="259"/>
      <c r="I15" s="212"/>
      <c r="J15" s="212"/>
    </row>
    <row r="16" spans="1:10" ht="14.1" customHeight="1" x14ac:dyDescent="0.25">
      <c r="A16" s="212"/>
      <c r="B16" s="266" t="s">
        <v>1214</v>
      </c>
      <c r="C16" s="157"/>
      <c r="D16" s="267" t="s">
        <v>808</v>
      </c>
      <c r="E16" s="158"/>
      <c r="F16" s="267" t="s">
        <v>809</v>
      </c>
      <c r="G16" s="216">
        <f t="shared" si="0"/>
        <v>0</v>
      </c>
      <c r="H16" s="259"/>
      <c r="I16" s="212"/>
      <c r="J16" s="212"/>
    </row>
    <row r="17" spans="1:10" ht="14.1" customHeight="1" x14ac:dyDescent="0.25">
      <c r="A17" s="212"/>
      <c r="B17" s="203" t="s">
        <v>712</v>
      </c>
      <c r="C17" s="157"/>
      <c r="D17" s="157"/>
      <c r="E17" s="158"/>
      <c r="F17" s="157"/>
      <c r="G17" s="216">
        <f t="shared" si="0"/>
        <v>0</v>
      </c>
      <c r="H17" s="259"/>
      <c r="I17" s="212"/>
      <c r="J17" s="212"/>
    </row>
    <row r="18" spans="1:10" ht="14.1" customHeight="1" x14ac:dyDescent="0.25">
      <c r="A18" s="212"/>
      <c r="B18" s="203" t="s">
        <v>712</v>
      </c>
      <c r="C18" s="157"/>
      <c r="D18" s="157"/>
      <c r="E18" s="158"/>
      <c r="F18" s="157"/>
      <c r="G18" s="216">
        <f t="shared" si="0"/>
        <v>0</v>
      </c>
      <c r="H18" s="259"/>
      <c r="I18" s="212"/>
      <c r="J18" s="212"/>
    </row>
    <row r="19" spans="1:10" ht="14.1" customHeight="1" x14ac:dyDescent="0.25">
      <c r="A19" s="212"/>
      <c r="B19" s="133" t="s">
        <v>849</v>
      </c>
      <c r="C19" s="134"/>
      <c r="D19" s="134"/>
      <c r="E19" s="135"/>
      <c r="F19" s="136"/>
      <c r="G19" s="217">
        <f>SUM(G5:G18)</f>
        <v>0</v>
      </c>
      <c r="H19" s="259"/>
      <c r="I19" s="212"/>
      <c r="J19" s="212"/>
    </row>
    <row r="20" spans="1:10" ht="15" x14ac:dyDescent="0.25">
      <c r="A20" s="212"/>
      <c r="B20" s="209" t="s">
        <v>819</v>
      </c>
      <c r="C20" s="655" t="s">
        <v>795</v>
      </c>
      <c r="D20" s="656"/>
      <c r="E20" s="655" t="s">
        <v>796</v>
      </c>
      <c r="F20" s="656"/>
      <c r="G20" s="218" t="s">
        <v>797</v>
      </c>
      <c r="H20" s="259"/>
      <c r="I20" s="212"/>
      <c r="J20" s="212"/>
    </row>
    <row r="21" spans="1:10" ht="14.1" customHeight="1" x14ac:dyDescent="0.25">
      <c r="A21" s="212"/>
      <c r="B21" s="204" t="s">
        <v>288</v>
      </c>
      <c r="C21" s="157"/>
      <c r="D21" s="165" t="s">
        <v>802</v>
      </c>
      <c r="E21" s="158"/>
      <c r="F21" s="165" t="s">
        <v>803</v>
      </c>
      <c r="G21" s="216">
        <f t="shared" ref="G21:G33" si="1">ROUND(E21*C21,2)</f>
        <v>0</v>
      </c>
      <c r="H21" s="259"/>
      <c r="I21" s="212"/>
      <c r="J21" s="212"/>
    </row>
    <row r="22" spans="1:10" ht="14.1" customHeight="1" x14ac:dyDescent="0.25">
      <c r="A22" s="212"/>
      <c r="B22" s="205" t="s">
        <v>822</v>
      </c>
      <c r="C22" s="157"/>
      <c r="D22" s="165" t="s">
        <v>823</v>
      </c>
      <c r="E22" s="158"/>
      <c r="F22" s="165" t="s">
        <v>824</v>
      </c>
      <c r="G22" s="216">
        <f t="shared" si="1"/>
        <v>0</v>
      </c>
      <c r="H22" s="259"/>
      <c r="I22" s="212"/>
      <c r="J22" s="212"/>
    </row>
    <row r="23" spans="1:10" ht="14.1" customHeight="1" x14ac:dyDescent="0.25">
      <c r="A23" s="212"/>
      <c r="B23" s="205" t="s">
        <v>825</v>
      </c>
      <c r="C23" s="157"/>
      <c r="D23" s="165" t="s">
        <v>826</v>
      </c>
      <c r="E23" s="158"/>
      <c r="F23" s="165" t="s">
        <v>827</v>
      </c>
      <c r="G23" s="216">
        <f t="shared" si="1"/>
        <v>0</v>
      </c>
      <c r="H23" s="259"/>
      <c r="I23" s="212"/>
      <c r="J23" s="212"/>
    </row>
    <row r="24" spans="1:10" ht="14.1" customHeight="1" x14ac:dyDescent="0.25">
      <c r="A24" s="212"/>
      <c r="B24" s="205" t="s">
        <v>828</v>
      </c>
      <c r="C24" s="157"/>
      <c r="D24" s="165" t="s">
        <v>826</v>
      </c>
      <c r="E24" s="158"/>
      <c r="F24" s="165" t="s">
        <v>827</v>
      </c>
      <c r="G24" s="216">
        <f t="shared" si="1"/>
        <v>0</v>
      </c>
      <c r="H24" s="259"/>
      <c r="I24" s="212"/>
      <c r="J24" s="212"/>
    </row>
    <row r="25" spans="1:10" ht="14.1" customHeight="1" x14ac:dyDescent="0.25">
      <c r="A25" s="212"/>
      <c r="B25" s="205" t="s">
        <v>829</v>
      </c>
      <c r="C25" s="157"/>
      <c r="D25" s="165" t="s">
        <v>805</v>
      </c>
      <c r="E25" s="158"/>
      <c r="F25" s="165" t="s">
        <v>806</v>
      </c>
      <c r="G25" s="216">
        <f t="shared" si="1"/>
        <v>0</v>
      </c>
      <c r="H25" s="259"/>
      <c r="I25" s="212"/>
      <c r="J25" s="212"/>
    </row>
    <row r="26" spans="1:10" ht="14.1" customHeight="1" x14ac:dyDescent="0.25">
      <c r="A26" s="212"/>
      <c r="B26" s="205" t="s">
        <v>289</v>
      </c>
      <c r="C26" s="157"/>
      <c r="D26" s="165" t="s">
        <v>826</v>
      </c>
      <c r="E26" s="158"/>
      <c r="F26" s="165" t="s">
        <v>827</v>
      </c>
      <c r="G26" s="216">
        <f t="shared" si="1"/>
        <v>0</v>
      </c>
      <c r="H26" s="259"/>
      <c r="I26" s="212"/>
      <c r="J26" s="212"/>
    </row>
    <row r="27" spans="1:10" ht="14.1" customHeight="1" x14ac:dyDescent="0.25">
      <c r="A27" s="212"/>
      <c r="B27" s="205" t="s">
        <v>830</v>
      </c>
      <c r="C27" s="157"/>
      <c r="D27" s="165" t="s">
        <v>831</v>
      </c>
      <c r="E27" s="158"/>
      <c r="F27" s="165" t="s">
        <v>832</v>
      </c>
      <c r="G27" s="216">
        <f t="shared" si="1"/>
        <v>0</v>
      </c>
      <c r="H27" s="259"/>
      <c r="I27" s="212"/>
      <c r="J27" s="212"/>
    </row>
    <row r="28" spans="1:10" ht="14.1" customHeight="1" x14ac:dyDescent="0.25">
      <c r="A28" s="212"/>
      <c r="B28" s="205" t="s">
        <v>833</v>
      </c>
      <c r="C28" s="157"/>
      <c r="D28" s="165" t="s">
        <v>826</v>
      </c>
      <c r="E28" s="158"/>
      <c r="F28" s="165" t="s">
        <v>827</v>
      </c>
      <c r="G28" s="216">
        <f t="shared" si="1"/>
        <v>0</v>
      </c>
      <c r="H28" s="259"/>
      <c r="I28" s="212"/>
      <c r="J28" s="212"/>
    </row>
    <row r="29" spans="1:10" ht="14.1" customHeight="1" x14ac:dyDescent="0.25">
      <c r="A29" s="212"/>
      <c r="B29" s="219" t="s">
        <v>834</v>
      </c>
      <c r="C29" s="157"/>
      <c r="D29" s="165" t="s">
        <v>802</v>
      </c>
      <c r="E29" s="158"/>
      <c r="F29" s="165" t="s">
        <v>803</v>
      </c>
      <c r="G29" s="216">
        <f t="shared" si="1"/>
        <v>0</v>
      </c>
      <c r="H29" s="259"/>
      <c r="I29" s="212"/>
      <c r="J29" s="212"/>
    </row>
    <row r="30" spans="1:10" ht="14.1" customHeight="1" x14ac:dyDescent="0.25">
      <c r="A30" s="212"/>
      <c r="B30" s="266" t="s">
        <v>820</v>
      </c>
      <c r="C30" s="157"/>
      <c r="D30" s="267" t="s">
        <v>802</v>
      </c>
      <c r="E30" s="158"/>
      <c r="F30" s="267" t="s">
        <v>803</v>
      </c>
      <c r="G30" s="216">
        <f t="shared" si="1"/>
        <v>0</v>
      </c>
      <c r="H30" s="259"/>
      <c r="I30" s="212"/>
      <c r="J30" s="212"/>
    </row>
    <row r="31" spans="1:10" ht="14.1" customHeight="1" x14ac:dyDescent="0.25">
      <c r="A31" s="212"/>
      <c r="B31" s="266" t="s">
        <v>821</v>
      </c>
      <c r="C31" s="157"/>
      <c r="D31" s="267" t="s">
        <v>802</v>
      </c>
      <c r="E31" s="158"/>
      <c r="F31" s="267" t="s">
        <v>803</v>
      </c>
      <c r="G31" s="216">
        <f t="shared" si="1"/>
        <v>0</v>
      </c>
      <c r="H31" s="259"/>
      <c r="I31" s="212"/>
      <c r="J31" s="212"/>
    </row>
    <row r="32" spans="1:10" ht="14.1" customHeight="1" x14ac:dyDescent="0.25">
      <c r="A32" s="212"/>
      <c r="B32" s="203" t="s">
        <v>712</v>
      </c>
      <c r="C32" s="157"/>
      <c r="D32" s="157"/>
      <c r="E32" s="158"/>
      <c r="F32" s="157"/>
      <c r="G32" s="216">
        <f t="shared" si="1"/>
        <v>0</v>
      </c>
      <c r="H32" s="259"/>
      <c r="I32" s="212"/>
      <c r="J32" s="212"/>
    </row>
    <row r="33" spans="1:10" ht="14.1" customHeight="1" x14ac:dyDescent="0.25">
      <c r="A33" s="212"/>
      <c r="B33" s="203" t="s">
        <v>712</v>
      </c>
      <c r="C33" s="157"/>
      <c r="D33" s="157"/>
      <c r="E33" s="158"/>
      <c r="F33" s="157"/>
      <c r="G33" s="216">
        <f t="shared" si="1"/>
        <v>0</v>
      </c>
      <c r="H33" s="259"/>
      <c r="I33" s="212"/>
      <c r="J33" s="212"/>
    </row>
    <row r="34" spans="1:10" ht="14.1" customHeight="1" x14ac:dyDescent="0.25">
      <c r="A34" s="212"/>
      <c r="B34" s="137" t="s">
        <v>797</v>
      </c>
      <c r="C34" s="138"/>
      <c r="D34" s="138"/>
      <c r="E34" s="139"/>
      <c r="F34" s="166"/>
      <c r="G34" s="217">
        <f>SUM(G21:G33)</f>
        <v>0</v>
      </c>
      <c r="H34" s="259"/>
      <c r="I34" s="212"/>
      <c r="J34" s="212"/>
    </row>
    <row r="35" spans="1:10" ht="15" x14ac:dyDescent="0.25">
      <c r="A35" s="212"/>
      <c r="B35" s="210" t="s">
        <v>835</v>
      </c>
      <c r="C35" s="655" t="s">
        <v>795</v>
      </c>
      <c r="D35" s="656"/>
      <c r="E35" s="655" t="s">
        <v>796</v>
      </c>
      <c r="F35" s="656"/>
      <c r="G35" s="218" t="s">
        <v>797</v>
      </c>
      <c r="H35" s="259"/>
      <c r="I35" s="212"/>
      <c r="J35" s="212"/>
    </row>
    <row r="36" spans="1:10" ht="14.1" customHeight="1" x14ac:dyDescent="0.25">
      <c r="A36" s="212"/>
      <c r="B36" s="206" t="s">
        <v>323</v>
      </c>
      <c r="C36" s="159"/>
      <c r="D36" s="167" t="s">
        <v>823</v>
      </c>
      <c r="E36" s="158"/>
      <c r="F36" s="167" t="s">
        <v>824</v>
      </c>
      <c r="G36" s="216">
        <f t="shared" ref="G36:G41" si="2">ROUND(E36*C36,2)</f>
        <v>0</v>
      </c>
      <c r="H36" s="259"/>
      <c r="I36" s="212"/>
      <c r="J36" s="212"/>
    </row>
    <row r="37" spans="1:10" ht="14.1" customHeight="1" x14ac:dyDescent="0.25">
      <c r="A37" s="212"/>
      <c r="B37" s="206" t="s">
        <v>836</v>
      </c>
      <c r="C37" s="159"/>
      <c r="D37" s="167" t="s">
        <v>823</v>
      </c>
      <c r="E37" s="158"/>
      <c r="F37" s="167" t="s">
        <v>824</v>
      </c>
      <c r="G37" s="216">
        <f t="shared" si="2"/>
        <v>0</v>
      </c>
      <c r="H37" s="259"/>
      <c r="I37" s="212"/>
      <c r="J37" s="212"/>
    </row>
    <row r="38" spans="1:10" ht="14.1" customHeight="1" x14ac:dyDescent="0.25">
      <c r="A38" s="212"/>
      <c r="B38" s="268" t="s">
        <v>636</v>
      </c>
      <c r="C38" s="159"/>
      <c r="D38" s="269" t="s">
        <v>823</v>
      </c>
      <c r="E38" s="158"/>
      <c r="F38" s="269" t="s">
        <v>824</v>
      </c>
      <c r="G38" s="216">
        <f t="shared" si="2"/>
        <v>0</v>
      </c>
      <c r="H38" s="259"/>
      <c r="I38" s="212"/>
      <c r="J38" s="212"/>
    </row>
    <row r="39" spans="1:10" ht="14.1" customHeight="1" x14ac:dyDescent="0.25">
      <c r="A39" s="212"/>
      <c r="B39" s="268" t="s">
        <v>637</v>
      </c>
      <c r="C39" s="159"/>
      <c r="D39" s="269" t="s">
        <v>823</v>
      </c>
      <c r="E39" s="158"/>
      <c r="F39" s="269" t="s">
        <v>824</v>
      </c>
      <c r="G39" s="216">
        <f t="shared" si="2"/>
        <v>0</v>
      </c>
      <c r="H39" s="259"/>
      <c r="I39" s="212"/>
      <c r="J39" s="212"/>
    </row>
    <row r="40" spans="1:10" ht="14.1" customHeight="1" x14ac:dyDescent="0.25">
      <c r="A40" s="212"/>
      <c r="B40" s="203" t="s">
        <v>712</v>
      </c>
      <c r="C40" s="159"/>
      <c r="D40" s="159"/>
      <c r="E40" s="158"/>
      <c r="F40" s="159"/>
      <c r="G40" s="216">
        <f t="shared" si="2"/>
        <v>0</v>
      </c>
      <c r="H40" s="259"/>
      <c r="I40" s="212"/>
      <c r="J40" s="212"/>
    </row>
    <row r="41" spans="1:10" ht="14.1" customHeight="1" x14ac:dyDescent="0.25">
      <c r="A41" s="212"/>
      <c r="B41" s="203" t="s">
        <v>712</v>
      </c>
      <c r="C41" s="159"/>
      <c r="D41" s="159"/>
      <c r="E41" s="158"/>
      <c r="F41" s="159"/>
      <c r="G41" s="216">
        <f t="shared" si="2"/>
        <v>0</v>
      </c>
      <c r="H41" s="259"/>
      <c r="I41" s="212"/>
      <c r="J41" s="212"/>
    </row>
    <row r="42" spans="1:10" ht="14.1" customHeight="1" x14ac:dyDescent="0.25">
      <c r="A42" s="212"/>
      <c r="B42" s="140" t="s">
        <v>797</v>
      </c>
      <c r="C42" s="141"/>
      <c r="D42" s="141"/>
      <c r="E42" s="141"/>
      <c r="F42" s="168"/>
      <c r="G42" s="193">
        <f>SUM(G36:G41)</f>
        <v>0</v>
      </c>
      <c r="H42" s="259"/>
      <c r="I42" s="212"/>
      <c r="J42" s="212"/>
    </row>
    <row r="43" spans="1:10" ht="15" x14ac:dyDescent="0.25">
      <c r="A43" s="212"/>
      <c r="B43" s="210" t="s">
        <v>837</v>
      </c>
      <c r="C43" s="655" t="s">
        <v>795</v>
      </c>
      <c r="D43" s="656"/>
      <c r="E43" s="655" t="s">
        <v>796</v>
      </c>
      <c r="F43" s="656"/>
      <c r="G43" s="218" t="s">
        <v>797</v>
      </c>
      <c r="H43" s="259"/>
      <c r="I43" s="212"/>
      <c r="J43" s="212"/>
    </row>
    <row r="44" spans="1:10" ht="14.1" customHeight="1" x14ac:dyDescent="0.25">
      <c r="A44" s="212"/>
      <c r="B44" s="206" t="s">
        <v>838</v>
      </c>
      <c r="C44" s="159"/>
      <c r="D44" s="167" t="s">
        <v>805</v>
      </c>
      <c r="E44" s="158"/>
      <c r="F44" s="167" t="s">
        <v>806</v>
      </c>
      <c r="G44" s="216">
        <f t="shared" ref="G44:G52" si="3">ROUND(E44*C44,2)</f>
        <v>0</v>
      </c>
      <c r="H44" s="259"/>
      <c r="I44" s="212"/>
      <c r="J44" s="212"/>
    </row>
    <row r="45" spans="1:10" ht="14.1" customHeight="1" x14ac:dyDescent="0.25">
      <c r="A45" s="212"/>
      <c r="B45" s="206" t="s">
        <v>721</v>
      </c>
      <c r="C45" s="159"/>
      <c r="D45" s="167" t="s">
        <v>805</v>
      </c>
      <c r="E45" s="158"/>
      <c r="F45" s="167" t="s">
        <v>806</v>
      </c>
      <c r="G45" s="216">
        <f t="shared" si="3"/>
        <v>0</v>
      </c>
      <c r="H45" s="259"/>
      <c r="I45" s="212"/>
      <c r="J45" s="212"/>
    </row>
    <row r="46" spans="1:10" ht="14.1" customHeight="1" x14ac:dyDescent="0.25">
      <c r="A46" s="212"/>
      <c r="B46" s="206" t="s">
        <v>722</v>
      </c>
      <c r="C46" s="159"/>
      <c r="D46" s="167" t="s">
        <v>808</v>
      </c>
      <c r="E46" s="158"/>
      <c r="F46" s="167" t="s">
        <v>809</v>
      </c>
      <c r="G46" s="216">
        <f t="shared" si="3"/>
        <v>0</v>
      </c>
      <c r="H46" s="259"/>
      <c r="I46" s="212"/>
      <c r="J46" s="212"/>
    </row>
    <row r="47" spans="1:10" ht="14.1" customHeight="1" x14ac:dyDescent="0.25">
      <c r="A47" s="212"/>
      <c r="B47" s="206" t="s">
        <v>839</v>
      </c>
      <c r="C47" s="159"/>
      <c r="D47" s="167" t="s">
        <v>805</v>
      </c>
      <c r="E47" s="158"/>
      <c r="F47" s="167" t="s">
        <v>806</v>
      </c>
      <c r="G47" s="216">
        <f t="shared" si="3"/>
        <v>0</v>
      </c>
      <c r="H47" s="259"/>
      <c r="I47" s="212"/>
      <c r="J47" s="212"/>
    </row>
    <row r="48" spans="1:10" ht="14.1" customHeight="1" x14ac:dyDescent="0.25">
      <c r="A48" s="212"/>
      <c r="B48" s="206" t="s">
        <v>840</v>
      </c>
      <c r="C48" s="159"/>
      <c r="D48" s="167" t="s">
        <v>808</v>
      </c>
      <c r="E48" s="158"/>
      <c r="F48" s="167" t="s">
        <v>809</v>
      </c>
      <c r="G48" s="216">
        <f t="shared" si="3"/>
        <v>0</v>
      </c>
      <c r="H48" s="259"/>
      <c r="I48" s="212"/>
      <c r="J48" s="212"/>
    </row>
    <row r="49" spans="1:10" ht="14.1" customHeight="1" x14ac:dyDescent="0.25">
      <c r="A49" s="212"/>
      <c r="B49" s="268" t="s">
        <v>638</v>
      </c>
      <c r="C49" s="159"/>
      <c r="D49" s="269" t="s">
        <v>805</v>
      </c>
      <c r="E49" s="158"/>
      <c r="F49" s="269" t="s">
        <v>806</v>
      </c>
      <c r="G49" s="216">
        <f>ROUND(E49*C49,2)</f>
        <v>0</v>
      </c>
      <c r="H49" s="259"/>
      <c r="I49" s="212"/>
      <c r="J49" s="212"/>
    </row>
    <row r="50" spans="1:10" ht="14.1" customHeight="1" x14ac:dyDescent="0.25">
      <c r="A50" s="212"/>
      <c r="B50" s="268" t="s">
        <v>639</v>
      </c>
      <c r="C50" s="159"/>
      <c r="D50" s="269" t="s">
        <v>805</v>
      </c>
      <c r="E50" s="158"/>
      <c r="F50" s="269" t="s">
        <v>806</v>
      </c>
      <c r="G50" s="216">
        <f>ROUND(E50*C50,2)</f>
        <v>0</v>
      </c>
      <c r="H50" s="259"/>
      <c r="I50" s="212"/>
      <c r="J50" s="212"/>
    </row>
    <row r="51" spans="1:10" ht="14.1" customHeight="1" x14ac:dyDescent="0.25">
      <c r="A51" s="212"/>
      <c r="B51" s="203" t="s">
        <v>712</v>
      </c>
      <c r="C51" s="159"/>
      <c r="D51" s="159"/>
      <c r="E51" s="158"/>
      <c r="F51" s="159"/>
      <c r="G51" s="216">
        <f t="shared" si="3"/>
        <v>0</v>
      </c>
      <c r="H51" s="259"/>
      <c r="I51" s="212"/>
      <c r="J51" s="212"/>
    </row>
    <row r="52" spans="1:10" ht="14.1" customHeight="1" x14ac:dyDescent="0.25">
      <c r="A52" s="212"/>
      <c r="B52" s="203" t="s">
        <v>712</v>
      </c>
      <c r="C52" s="159"/>
      <c r="D52" s="159"/>
      <c r="E52" s="158"/>
      <c r="F52" s="159"/>
      <c r="G52" s="216">
        <f t="shared" si="3"/>
        <v>0</v>
      </c>
      <c r="H52" s="259"/>
      <c r="I52" s="212"/>
      <c r="J52" s="212"/>
    </row>
    <row r="53" spans="1:10" ht="14.1" customHeight="1" x14ac:dyDescent="0.25">
      <c r="A53" s="212"/>
      <c r="B53" s="140" t="s">
        <v>797</v>
      </c>
      <c r="C53" s="141"/>
      <c r="D53" s="141"/>
      <c r="E53" s="141"/>
      <c r="F53" s="168"/>
      <c r="G53" s="194">
        <f>SUM(G44:G52)</f>
        <v>0</v>
      </c>
      <c r="H53" s="259"/>
      <c r="I53" s="212"/>
      <c r="J53" s="212"/>
    </row>
    <row r="54" spans="1:10" ht="15" x14ac:dyDescent="0.25">
      <c r="A54" s="212"/>
      <c r="B54" s="210" t="s">
        <v>890</v>
      </c>
      <c r="C54" s="655" t="s">
        <v>795</v>
      </c>
      <c r="D54" s="656"/>
      <c r="E54" s="655" t="s">
        <v>796</v>
      </c>
      <c r="F54" s="656"/>
      <c r="G54" s="218" t="s">
        <v>797</v>
      </c>
      <c r="H54" s="259"/>
      <c r="I54" s="212"/>
      <c r="J54" s="212"/>
    </row>
    <row r="55" spans="1:10" ht="14.1" customHeight="1" x14ac:dyDescent="0.25">
      <c r="A55" s="212"/>
      <c r="B55" s="384" t="s">
        <v>1192</v>
      </c>
      <c r="C55" s="159"/>
      <c r="D55" s="167" t="s">
        <v>823</v>
      </c>
      <c r="E55" s="158"/>
      <c r="F55" s="167" t="s">
        <v>824</v>
      </c>
      <c r="G55" s="216">
        <f t="shared" ref="G55:G68" si="4">ROUND(E55*C55,2)</f>
        <v>0</v>
      </c>
      <c r="H55" s="259"/>
      <c r="I55" s="212"/>
      <c r="J55" s="212"/>
    </row>
    <row r="56" spans="1:10" ht="14.1" customHeight="1" x14ac:dyDescent="0.25">
      <c r="A56" s="212"/>
      <c r="B56" s="206" t="s">
        <v>290</v>
      </c>
      <c r="C56" s="159"/>
      <c r="D56" s="167" t="s">
        <v>823</v>
      </c>
      <c r="E56" s="158"/>
      <c r="F56" s="167" t="s">
        <v>824</v>
      </c>
      <c r="G56" s="216">
        <f t="shared" si="4"/>
        <v>0</v>
      </c>
      <c r="H56" s="259"/>
      <c r="I56" s="212"/>
      <c r="J56" s="212"/>
    </row>
    <row r="57" spans="1:10" ht="14.1" customHeight="1" x14ac:dyDescent="0.25">
      <c r="A57" s="212"/>
      <c r="B57" s="206" t="s">
        <v>291</v>
      </c>
      <c r="C57" s="159"/>
      <c r="D57" s="167" t="s">
        <v>823</v>
      </c>
      <c r="E57" s="158"/>
      <c r="F57" s="167" t="s">
        <v>824</v>
      </c>
      <c r="G57" s="216">
        <f t="shared" si="4"/>
        <v>0</v>
      </c>
      <c r="H57" s="259"/>
      <c r="I57" s="212"/>
      <c r="J57" s="212"/>
    </row>
    <row r="58" spans="1:10" ht="14.1" customHeight="1" x14ac:dyDescent="0.25">
      <c r="A58" s="212"/>
      <c r="B58" s="206" t="s">
        <v>841</v>
      </c>
      <c r="C58" s="159"/>
      <c r="D58" s="167" t="s">
        <v>823</v>
      </c>
      <c r="E58" s="158"/>
      <c r="F58" s="167" t="s">
        <v>824</v>
      </c>
      <c r="G58" s="216">
        <f t="shared" si="4"/>
        <v>0</v>
      </c>
      <c r="H58" s="259"/>
      <c r="I58" s="212"/>
      <c r="J58" s="212"/>
    </row>
    <row r="59" spans="1:10" ht="14.1" customHeight="1" x14ac:dyDescent="0.25">
      <c r="A59" s="212"/>
      <c r="B59" s="206" t="s">
        <v>324</v>
      </c>
      <c r="C59" s="159"/>
      <c r="D59" s="167" t="s">
        <v>805</v>
      </c>
      <c r="E59" s="158"/>
      <c r="F59" s="167" t="s">
        <v>806</v>
      </c>
      <c r="G59" s="216">
        <f t="shared" si="4"/>
        <v>0</v>
      </c>
      <c r="H59" s="259"/>
      <c r="I59" s="212"/>
      <c r="J59" s="212"/>
    </row>
    <row r="60" spans="1:10" ht="14.1" customHeight="1" x14ac:dyDescent="0.25">
      <c r="A60" s="212"/>
      <c r="B60" s="206" t="s">
        <v>325</v>
      </c>
      <c r="C60" s="159"/>
      <c r="D60" s="167" t="s">
        <v>823</v>
      </c>
      <c r="E60" s="158"/>
      <c r="F60" s="167" t="s">
        <v>824</v>
      </c>
      <c r="G60" s="216">
        <f t="shared" si="4"/>
        <v>0</v>
      </c>
      <c r="H60" s="259"/>
      <c r="I60" s="212"/>
      <c r="J60" s="212"/>
    </row>
    <row r="61" spans="1:10" ht="14.1" customHeight="1" x14ac:dyDescent="0.25">
      <c r="A61" s="212"/>
      <c r="B61" s="206" t="s">
        <v>326</v>
      </c>
      <c r="C61" s="159"/>
      <c r="D61" s="167" t="s">
        <v>823</v>
      </c>
      <c r="E61" s="158"/>
      <c r="F61" s="167" t="s">
        <v>824</v>
      </c>
      <c r="G61" s="216">
        <f t="shared" si="4"/>
        <v>0</v>
      </c>
      <c r="H61" s="259"/>
      <c r="I61" s="212"/>
      <c r="J61" s="212"/>
    </row>
    <row r="62" spans="1:10" ht="14.1" customHeight="1" x14ac:dyDescent="0.25">
      <c r="A62" s="212"/>
      <c r="B62" s="206" t="s">
        <v>300</v>
      </c>
      <c r="C62" s="159"/>
      <c r="D62" s="167" t="s">
        <v>823</v>
      </c>
      <c r="E62" s="158"/>
      <c r="F62" s="167" t="s">
        <v>824</v>
      </c>
      <c r="G62" s="216">
        <f t="shared" si="4"/>
        <v>0</v>
      </c>
      <c r="H62" s="259"/>
      <c r="I62" s="212"/>
      <c r="J62" s="212"/>
    </row>
    <row r="63" spans="1:10" ht="14.1" customHeight="1" x14ac:dyDescent="0.25">
      <c r="A63" s="212"/>
      <c r="B63" s="206" t="s">
        <v>327</v>
      </c>
      <c r="C63" s="159"/>
      <c r="D63" s="167" t="s">
        <v>823</v>
      </c>
      <c r="E63" s="158"/>
      <c r="F63" s="167" t="s">
        <v>824</v>
      </c>
      <c r="G63" s="216">
        <f t="shared" si="4"/>
        <v>0</v>
      </c>
      <c r="H63" s="259"/>
      <c r="I63" s="212"/>
      <c r="J63" s="212"/>
    </row>
    <row r="64" spans="1:10" ht="14.1" customHeight="1" x14ac:dyDescent="0.25">
      <c r="A64" s="212"/>
      <c r="B64" s="268" t="s">
        <v>640</v>
      </c>
      <c r="C64" s="159"/>
      <c r="D64" s="269" t="s">
        <v>823</v>
      </c>
      <c r="E64" s="158"/>
      <c r="F64" s="269" t="s">
        <v>824</v>
      </c>
      <c r="G64" s="216">
        <f>ROUND(E64*C64,2)</f>
        <v>0</v>
      </c>
      <c r="H64" s="259"/>
      <c r="I64" s="212"/>
      <c r="J64" s="212"/>
    </row>
    <row r="65" spans="1:10" ht="14.1" customHeight="1" x14ac:dyDescent="0.25">
      <c r="A65" s="212"/>
      <c r="B65" s="268" t="s">
        <v>641</v>
      </c>
      <c r="C65" s="159"/>
      <c r="D65" s="269" t="s">
        <v>823</v>
      </c>
      <c r="E65" s="158"/>
      <c r="F65" s="269" t="s">
        <v>824</v>
      </c>
      <c r="G65" s="216">
        <f>ROUND(E65*C65,2)</f>
        <v>0</v>
      </c>
      <c r="H65" s="259"/>
      <c r="I65" s="212"/>
      <c r="J65" s="212"/>
    </row>
    <row r="66" spans="1:10" ht="14.1" customHeight="1" x14ac:dyDescent="0.25">
      <c r="A66" s="212"/>
      <c r="B66" s="203" t="s">
        <v>712</v>
      </c>
      <c r="C66" s="159"/>
      <c r="D66" s="159"/>
      <c r="E66" s="158"/>
      <c r="F66" s="159"/>
      <c r="G66" s="216">
        <f t="shared" si="4"/>
        <v>0</v>
      </c>
      <c r="H66" s="259"/>
      <c r="I66" s="212"/>
      <c r="J66" s="212"/>
    </row>
    <row r="67" spans="1:10" ht="14.1" customHeight="1" x14ac:dyDescent="0.25">
      <c r="A67" s="212"/>
      <c r="B67" s="203" t="s">
        <v>712</v>
      </c>
      <c r="C67" s="159"/>
      <c r="D67" s="159"/>
      <c r="E67" s="158"/>
      <c r="F67" s="159"/>
      <c r="G67" s="216">
        <f t="shared" si="4"/>
        <v>0</v>
      </c>
      <c r="H67" s="259"/>
      <c r="I67" s="212"/>
      <c r="J67" s="212"/>
    </row>
    <row r="68" spans="1:10" ht="14.1" customHeight="1" x14ac:dyDescent="0.25">
      <c r="A68" s="212"/>
      <c r="B68" s="203" t="s">
        <v>712</v>
      </c>
      <c r="C68" s="159"/>
      <c r="D68" s="159"/>
      <c r="E68" s="158"/>
      <c r="F68" s="159"/>
      <c r="G68" s="216">
        <f t="shared" si="4"/>
        <v>0</v>
      </c>
      <c r="H68" s="259"/>
      <c r="I68" s="212"/>
      <c r="J68" s="212"/>
    </row>
    <row r="69" spans="1:10" ht="14.1" customHeight="1" x14ac:dyDescent="0.25">
      <c r="A69" s="212"/>
      <c r="B69" s="140" t="s">
        <v>797</v>
      </c>
      <c r="C69" s="141"/>
      <c r="D69" s="141"/>
      <c r="E69" s="142"/>
      <c r="F69" s="168"/>
      <c r="G69" s="194">
        <f>SUM(G55:G68)</f>
        <v>0</v>
      </c>
      <c r="H69" s="259"/>
      <c r="I69" s="212"/>
      <c r="J69" s="212"/>
    </row>
    <row r="70" spans="1:10" ht="15" x14ac:dyDescent="0.25">
      <c r="A70" s="212"/>
      <c r="B70" s="220" t="s">
        <v>891</v>
      </c>
      <c r="C70" s="655" t="s">
        <v>795</v>
      </c>
      <c r="D70" s="656"/>
      <c r="E70" s="655" t="s">
        <v>796</v>
      </c>
      <c r="F70" s="656"/>
      <c r="G70" s="218" t="s">
        <v>797</v>
      </c>
      <c r="H70" s="259"/>
      <c r="I70" s="212"/>
      <c r="J70" s="212"/>
    </row>
    <row r="71" spans="1:10" ht="14.1" customHeight="1" x14ac:dyDescent="0.25">
      <c r="A71" s="212"/>
      <c r="B71" s="383" t="s">
        <v>1191</v>
      </c>
      <c r="C71" s="160"/>
      <c r="D71" s="169" t="s">
        <v>808</v>
      </c>
      <c r="E71" s="158"/>
      <c r="F71" s="169" t="s">
        <v>809</v>
      </c>
      <c r="G71" s="216">
        <f t="shared" ref="G71:G87" si="5">ROUND(E71*C71,2)</f>
        <v>0</v>
      </c>
      <c r="H71" s="259"/>
      <c r="I71" s="212"/>
      <c r="J71" s="212"/>
    </row>
    <row r="72" spans="1:10" ht="14.1" customHeight="1" x14ac:dyDescent="0.25">
      <c r="A72" s="212"/>
      <c r="B72" s="221" t="s">
        <v>292</v>
      </c>
      <c r="C72" s="160"/>
      <c r="D72" s="169" t="s">
        <v>808</v>
      </c>
      <c r="E72" s="158"/>
      <c r="F72" s="169" t="s">
        <v>809</v>
      </c>
      <c r="G72" s="216">
        <f t="shared" si="5"/>
        <v>0</v>
      </c>
      <c r="H72" s="259"/>
      <c r="I72" s="212"/>
      <c r="J72" s="212"/>
    </row>
    <row r="73" spans="1:10" ht="14.1" customHeight="1" x14ac:dyDescent="0.25">
      <c r="A73" s="212"/>
      <c r="B73" s="221" t="s">
        <v>293</v>
      </c>
      <c r="C73" s="160"/>
      <c r="D73" s="169" t="s">
        <v>805</v>
      </c>
      <c r="E73" s="158"/>
      <c r="F73" s="169" t="s">
        <v>806</v>
      </c>
      <c r="G73" s="216">
        <f t="shared" si="5"/>
        <v>0</v>
      </c>
      <c r="H73" s="259"/>
      <c r="I73" s="212"/>
      <c r="J73" s="212"/>
    </row>
    <row r="74" spans="1:10" ht="14.1" customHeight="1" x14ac:dyDescent="0.25">
      <c r="A74" s="212"/>
      <c r="B74" s="221" t="s">
        <v>294</v>
      </c>
      <c r="C74" s="160"/>
      <c r="D74" s="169" t="s">
        <v>805</v>
      </c>
      <c r="E74" s="158"/>
      <c r="F74" s="169" t="s">
        <v>806</v>
      </c>
      <c r="G74" s="216">
        <f t="shared" si="5"/>
        <v>0</v>
      </c>
      <c r="H74" s="259"/>
      <c r="I74" s="212"/>
      <c r="J74" s="212"/>
    </row>
    <row r="75" spans="1:10" ht="14.1" customHeight="1" x14ac:dyDescent="0.25">
      <c r="A75" s="212"/>
      <c r="B75" s="221" t="s">
        <v>295</v>
      </c>
      <c r="C75" s="160"/>
      <c r="D75" s="169" t="s">
        <v>805</v>
      </c>
      <c r="E75" s="158"/>
      <c r="F75" s="169" t="s">
        <v>806</v>
      </c>
      <c r="G75" s="216">
        <f t="shared" si="5"/>
        <v>0</v>
      </c>
      <c r="H75" s="259"/>
      <c r="I75" s="212"/>
      <c r="J75" s="212"/>
    </row>
    <row r="76" spans="1:10" ht="14.1" customHeight="1" x14ac:dyDescent="0.25">
      <c r="A76" s="212"/>
      <c r="B76" s="221" t="s">
        <v>296</v>
      </c>
      <c r="C76" s="160"/>
      <c r="D76" s="169" t="s">
        <v>805</v>
      </c>
      <c r="E76" s="158"/>
      <c r="F76" s="169" t="s">
        <v>806</v>
      </c>
      <c r="G76" s="216">
        <f t="shared" si="5"/>
        <v>0</v>
      </c>
      <c r="H76" s="259"/>
      <c r="I76" s="212"/>
      <c r="J76" s="212"/>
    </row>
    <row r="77" spans="1:10" ht="14.1" customHeight="1" x14ac:dyDescent="0.25">
      <c r="A77" s="212"/>
      <c r="B77" s="221" t="s">
        <v>297</v>
      </c>
      <c r="C77" s="160"/>
      <c r="D77" s="169" t="s">
        <v>805</v>
      </c>
      <c r="E77" s="158"/>
      <c r="F77" s="169" t="s">
        <v>806</v>
      </c>
      <c r="G77" s="216">
        <f t="shared" si="5"/>
        <v>0</v>
      </c>
      <c r="H77" s="259"/>
      <c r="I77" s="212"/>
      <c r="J77" s="212"/>
    </row>
    <row r="78" spans="1:10" ht="14.1" customHeight="1" x14ac:dyDescent="0.25">
      <c r="A78" s="212"/>
      <c r="B78" s="221" t="s">
        <v>298</v>
      </c>
      <c r="C78" s="160"/>
      <c r="D78" s="169" t="s">
        <v>805</v>
      </c>
      <c r="E78" s="158"/>
      <c r="F78" s="169" t="s">
        <v>806</v>
      </c>
      <c r="G78" s="216">
        <f t="shared" si="5"/>
        <v>0</v>
      </c>
      <c r="H78" s="259"/>
      <c r="I78" s="212"/>
      <c r="J78" s="212"/>
    </row>
    <row r="79" spans="1:10" ht="14.1" customHeight="1" x14ac:dyDescent="0.25">
      <c r="A79" s="212"/>
      <c r="B79" s="221" t="s">
        <v>842</v>
      </c>
      <c r="C79" s="160"/>
      <c r="D79" s="169" t="s">
        <v>805</v>
      </c>
      <c r="E79" s="158"/>
      <c r="F79" s="169" t="s">
        <v>806</v>
      </c>
      <c r="G79" s="216">
        <f t="shared" si="5"/>
        <v>0</v>
      </c>
      <c r="H79" s="259"/>
      <c r="I79" s="212"/>
      <c r="J79" s="212"/>
    </row>
    <row r="80" spans="1:10" ht="14.1" customHeight="1" x14ac:dyDescent="0.25">
      <c r="A80" s="212"/>
      <c r="B80" s="221" t="s">
        <v>328</v>
      </c>
      <c r="C80" s="160"/>
      <c r="D80" s="169" t="s">
        <v>805</v>
      </c>
      <c r="E80" s="158"/>
      <c r="F80" s="169" t="s">
        <v>806</v>
      </c>
      <c r="G80" s="216">
        <f t="shared" si="5"/>
        <v>0</v>
      </c>
      <c r="H80" s="259"/>
      <c r="I80" s="212"/>
      <c r="J80" s="212"/>
    </row>
    <row r="81" spans="1:10" ht="14.1" customHeight="1" x14ac:dyDescent="0.25">
      <c r="A81" s="212"/>
      <c r="B81" s="221" t="s">
        <v>843</v>
      </c>
      <c r="C81" s="160"/>
      <c r="D81" s="169" t="s">
        <v>805</v>
      </c>
      <c r="E81" s="158"/>
      <c r="F81" s="169" t="s">
        <v>806</v>
      </c>
      <c r="G81" s="216">
        <f t="shared" si="5"/>
        <v>0</v>
      </c>
      <c r="H81" s="259"/>
      <c r="I81" s="212"/>
      <c r="J81" s="212"/>
    </row>
    <row r="82" spans="1:10" ht="14.1" customHeight="1" x14ac:dyDescent="0.25">
      <c r="A82" s="212"/>
      <c r="B82" s="221" t="s">
        <v>299</v>
      </c>
      <c r="C82" s="160"/>
      <c r="D82" s="169" t="s">
        <v>805</v>
      </c>
      <c r="E82" s="158"/>
      <c r="F82" s="169" t="s">
        <v>806</v>
      </c>
      <c r="G82" s="216">
        <f t="shared" si="5"/>
        <v>0</v>
      </c>
      <c r="H82" s="259"/>
      <c r="I82" s="212"/>
      <c r="J82" s="212"/>
    </row>
    <row r="83" spans="1:10" ht="14.1" customHeight="1" x14ac:dyDescent="0.25">
      <c r="A83" s="212"/>
      <c r="B83" s="270" t="s">
        <v>642</v>
      </c>
      <c r="C83" s="160"/>
      <c r="D83" s="271" t="s">
        <v>805</v>
      </c>
      <c r="E83" s="158"/>
      <c r="F83" s="271" t="s">
        <v>806</v>
      </c>
      <c r="G83" s="216">
        <f t="shared" si="5"/>
        <v>0</v>
      </c>
      <c r="H83" s="259"/>
      <c r="I83" s="212"/>
      <c r="J83" s="212"/>
    </row>
    <row r="84" spans="1:10" ht="14.1" customHeight="1" x14ac:dyDescent="0.25">
      <c r="A84" s="212"/>
      <c r="B84" s="270" t="s">
        <v>643</v>
      </c>
      <c r="C84" s="160"/>
      <c r="D84" s="271" t="s">
        <v>808</v>
      </c>
      <c r="E84" s="158"/>
      <c r="F84" s="271" t="s">
        <v>809</v>
      </c>
      <c r="G84" s="216">
        <f t="shared" si="5"/>
        <v>0</v>
      </c>
      <c r="H84" s="259"/>
      <c r="I84" s="212"/>
      <c r="J84" s="212"/>
    </row>
    <row r="85" spans="1:10" ht="14.1" customHeight="1" x14ac:dyDescent="0.25">
      <c r="A85" s="212"/>
      <c r="B85" s="270" t="s">
        <v>644</v>
      </c>
      <c r="C85" s="160"/>
      <c r="D85" s="271" t="s">
        <v>805</v>
      </c>
      <c r="E85" s="158"/>
      <c r="F85" s="271" t="s">
        <v>806</v>
      </c>
      <c r="G85" s="216">
        <f t="shared" si="5"/>
        <v>0</v>
      </c>
      <c r="H85" s="259"/>
      <c r="I85" s="212"/>
      <c r="J85" s="212"/>
    </row>
    <row r="86" spans="1:10" ht="14.1" customHeight="1" x14ac:dyDescent="0.25">
      <c r="A86" s="212"/>
      <c r="B86" s="203" t="s">
        <v>712</v>
      </c>
      <c r="C86" s="160"/>
      <c r="D86" s="160"/>
      <c r="E86" s="158"/>
      <c r="F86" s="160"/>
      <c r="G86" s="216">
        <f t="shared" si="5"/>
        <v>0</v>
      </c>
      <c r="H86" s="259"/>
      <c r="I86" s="212"/>
      <c r="J86" s="212"/>
    </row>
    <row r="87" spans="1:10" ht="14.1" customHeight="1" x14ac:dyDescent="0.25">
      <c r="A87" s="212"/>
      <c r="B87" s="203" t="s">
        <v>712</v>
      </c>
      <c r="C87" s="160"/>
      <c r="D87" s="160"/>
      <c r="E87" s="158"/>
      <c r="F87" s="160"/>
      <c r="G87" s="216">
        <f t="shared" si="5"/>
        <v>0</v>
      </c>
      <c r="H87" s="259"/>
      <c r="I87" s="212"/>
      <c r="J87" s="212"/>
    </row>
    <row r="88" spans="1:10" ht="14.1" customHeight="1" x14ac:dyDescent="0.25">
      <c r="A88" s="212"/>
      <c r="B88" s="143" t="s">
        <v>797</v>
      </c>
      <c r="C88" s="144"/>
      <c r="D88" s="144"/>
      <c r="E88" s="145"/>
      <c r="F88" s="146"/>
      <c r="G88" s="195">
        <f>SUM(G71:G87)</f>
        <v>0</v>
      </c>
      <c r="H88" s="259"/>
      <c r="I88" s="212"/>
      <c r="J88" s="212"/>
    </row>
    <row r="89" spans="1:10" ht="15" x14ac:dyDescent="0.25">
      <c r="A89" s="212"/>
      <c r="B89" s="220" t="s">
        <v>844</v>
      </c>
      <c r="C89" s="655" t="s">
        <v>795</v>
      </c>
      <c r="D89" s="656"/>
      <c r="E89" s="655" t="s">
        <v>796</v>
      </c>
      <c r="F89" s="656"/>
      <c r="G89" s="218" t="s">
        <v>797</v>
      </c>
      <c r="H89" s="259"/>
      <c r="I89" s="212"/>
      <c r="J89" s="212"/>
    </row>
    <row r="90" spans="1:10" ht="14.1" customHeight="1" x14ac:dyDescent="0.25">
      <c r="A90" s="212"/>
      <c r="B90" s="221" t="s">
        <v>284</v>
      </c>
      <c r="C90" s="160"/>
      <c r="D90" s="169" t="s">
        <v>823</v>
      </c>
      <c r="E90" s="158"/>
      <c r="F90" s="169" t="s">
        <v>824</v>
      </c>
      <c r="G90" s="216">
        <f t="shared" ref="G90:G97" si="6">ROUND(E90*C90,2)</f>
        <v>0</v>
      </c>
      <c r="H90" s="259"/>
      <c r="I90" s="212"/>
      <c r="J90" s="212"/>
    </row>
    <row r="91" spans="1:10" ht="14.1" customHeight="1" x14ac:dyDescent="0.25">
      <c r="A91" s="212"/>
      <c r="B91" s="221" t="s">
        <v>286</v>
      </c>
      <c r="C91" s="160"/>
      <c r="D91" s="169" t="s">
        <v>823</v>
      </c>
      <c r="E91" s="158"/>
      <c r="F91" s="169" t="s">
        <v>824</v>
      </c>
      <c r="G91" s="216">
        <f t="shared" si="6"/>
        <v>0</v>
      </c>
      <c r="H91" s="259"/>
      <c r="I91" s="212"/>
      <c r="J91" s="212"/>
    </row>
    <row r="92" spans="1:10" ht="14.1" customHeight="1" x14ac:dyDescent="0.25">
      <c r="A92" s="212"/>
      <c r="B92" s="221" t="s">
        <v>723</v>
      </c>
      <c r="C92" s="160"/>
      <c r="D92" s="169" t="s">
        <v>823</v>
      </c>
      <c r="E92" s="158"/>
      <c r="F92" s="169" t="s">
        <v>824</v>
      </c>
      <c r="G92" s="216">
        <f t="shared" si="6"/>
        <v>0</v>
      </c>
      <c r="H92" s="259"/>
      <c r="I92" s="212"/>
      <c r="J92" s="212"/>
    </row>
    <row r="93" spans="1:10" ht="14.1" customHeight="1" x14ac:dyDescent="0.25">
      <c r="A93" s="212"/>
      <c r="B93" s="221" t="s">
        <v>845</v>
      </c>
      <c r="C93" s="160"/>
      <c r="D93" s="169" t="s">
        <v>823</v>
      </c>
      <c r="E93" s="158"/>
      <c r="F93" s="169" t="s">
        <v>824</v>
      </c>
      <c r="G93" s="216">
        <f t="shared" si="6"/>
        <v>0</v>
      </c>
      <c r="H93" s="259"/>
      <c r="I93" s="212"/>
      <c r="J93" s="212"/>
    </row>
    <row r="94" spans="1:10" ht="14.1" customHeight="1" x14ac:dyDescent="0.25">
      <c r="A94" s="212"/>
      <c r="B94" s="270" t="s">
        <v>645</v>
      </c>
      <c r="C94" s="160"/>
      <c r="D94" s="271" t="s">
        <v>823</v>
      </c>
      <c r="E94" s="158"/>
      <c r="F94" s="271" t="s">
        <v>824</v>
      </c>
      <c r="G94" s="216">
        <f>ROUND(E94*C94,2)</f>
        <v>0</v>
      </c>
      <c r="H94" s="259"/>
      <c r="I94" s="212"/>
      <c r="J94" s="212"/>
    </row>
    <row r="95" spans="1:10" ht="14.1" customHeight="1" x14ac:dyDescent="0.25">
      <c r="A95" s="212"/>
      <c r="B95" s="270" t="s">
        <v>646</v>
      </c>
      <c r="C95" s="160"/>
      <c r="D95" s="271" t="s">
        <v>823</v>
      </c>
      <c r="E95" s="158"/>
      <c r="F95" s="271" t="s">
        <v>824</v>
      </c>
      <c r="G95" s="216">
        <f>ROUND(E95*C95,2)</f>
        <v>0</v>
      </c>
      <c r="H95" s="259"/>
      <c r="I95" s="212"/>
      <c r="J95" s="212"/>
    </row>
    <row r="96" spans="1:10" ht="14.1" customHeight="1" x14ac:dyDescent="0.25">
      <c r="A96" s="212"/>
      <c r="B96" s="203" t="s">
        <v>712</v>
      </c>
      <c r="C96" s="160"/>
      <c r="D96" s="160"/>
      <c r="E96" s="158"/>
      <c r="F96" s="160"/>
      <c r="G96" s="216">
        <f t="shared" si="6"/>
        <v>0</v>
      </c>
      <c r="H96" s="259"/>
      <c r="I96" s="212"/>
      <c r="J96" s="212"/>
    </row>
    <row r="97" spans="1:10" ht="14.1" customHeight="1" x14ac:dyDescent="0.25">
      <c r="A97" s="212"/>
      <c r="B97" s="203" t="s">
        <v>712</v>
      </c>
      <c r="C97" s="160"/>
      <c r="D97" s="160"/>
      <c r="E97" s="158"/>
      <c r="F97" s="160"/>
      <c r="G97" s="216">
        <f t="shared" si="6"/>
        <v>0</v>
      </c>
      <c r="H97" s="259"/>
      <c r="I97" s="212"/>
      <c r="J97" s="212"/>
    </row>
    <row r="98" spans="1:10" ht="14.1" customHeight="1" x14ac:dyDescent="0.25">
      <c r="A98" s="212"/>
      <c r="B98" s="143" t="s">
        <v>797</v>
      </c>
      <c r="C98" s="144"/>
      <c r="D98" s="144"/>
      <c r="E98" s="145"/>
      <c r="F98" s="170"/>
      <c r="G98" s="195">
        <f>SUM(G90:G97)</f>
        <v>0</v>
      </c>
      <c r="H98" s="259"/>
      <c r="I98" s="212"/>
      <c r="J98" s="212"/>
    </row>
    <row r="99" spans="1:10" ht="15" x14ac:dyDescent="0.25">
      <c r="A99" s="212"/>
      <c r="B99" s="222" t="s">
        <v>846</v>
      </c>
      <c r="C99" s="655" t="s">
        <v>795</v>
      </c>
      <c r="D99" s="656"/>
      <c r="E99" s="655" t="s">
        <v>796</v>
      </c>
      <c r="F99" s="656"/>
      <c r="G99" s="218" t="s">
        <v>797</v>
      </c>
      <c r="H99" s="259"/>
      <c r="I99" s="212"/>
      <c r="J99" s="212"/>
    </row>
    <row r="100" spans="1:10" ht="14.1" customHeight="1" x14ac:dyDescent="0.25">
      <c r="A100" s="212"/>
      <c r="B100" s="223" t="s">
        <v>847</v>
      </c>
      <c r="C100" s="161"/>
      <c r="D100" s="171" t="s">
        <v>823</v>
      </c>
      <c r="E100" s="158"/>
      <c r="F100" s="171" t="s">
        <v>824</v>
      </c>
      <c r="G100" s="216">
        <f t="shared" ref="G100:G106" si="7">ROUND(E100*C100,2)</f>
        <v>0</v>
      </c>
      <c r="H100" s="259"/>
      <c r="I100" s="212"/>
      <c r="J100" s="212"/>
    </row>
    <row r="101" spans="1:10" ht="14.1" customHeight="1" x14ac:dyDescent="0.25">
      <c r="A101" s="212"/>
      <c r="B101" s="224" t="s">
        <v>301</v>
      </c>
      <c r="C101" s="161"/>
      <c r="D101" s="171" t="s">
        <v>823</v>
      </c>
      <c r="E101" s="158"/>
      <c r="F101" s="171" t="s">
        <v>824</v>
      </c>
      <c r="G101" s="216">
        <f t="shared" si="7"/>
        <v>0</v>
      </c>
      <c r="H101" s="259"/>
      <c r="I101" s="212"/>
      <c r="J101" s="212"/>
    </row>
    <row r="102" spans="1:10" ht="14.1" customHeight="1" x14ac:dyDescent="0.25">
      <c r="A102" s="212"/>
      <c r="B102" s="223" t="s">
        <v>302</v>
      </c>
      <c r="C102" s="161"/>
      <c r="D102" s="171" t="s">
        <v>823</v>
      </c>
      <c r="E102" s="158"/>
      <c r="F102" s="171" t="s">
        <v>824</v>
      </c>
      <c r="G102" s="216">
        <f t="shared" si="7"/>
        <v>0</v>
      </c>
      <c r="H102" s="259"/>
      <c r="I102" s="212"/>
      <c r="J102" s="212"/>
    </row>
    <row r="103" spans="1:10" ht="14.1" customHeight="1" x14ac:dyDescent="0.25">
      <c r="A103" s="212"/>
      <c r="B103" s="223" t="s">
        <v>303</v>
      </c>
      <c r="C103" s="161"/>
      <c r="D103" s="171" t="s">
        <v>823</v>
      </c>
      <c r="E103" s="158"/>
      <c r="F103" s="171" t="s">
        <v>824</v>
      </c>
      <c r="G103" s="216">
        <f t="shared" si="7"/>
        <v>0</v>
      </c>
      <c r="H103" s="259"/>
      <c r="I103" s="212"/>
      <c r="J103" s="212"/>
    </row>
    <row r="104" spans="1:10" ht="14.1" customHeight="1" x14ac:dyDescent="0.25">
      <c r="A104" s="212"/>
      <c r="B104" s="272" t="s">
        <v>647</v>
      </c>
      <c r="C104" s="161"/>
      <c r="D104" s="273" t="s">
        <v>823</v>
      </c>
      <c r="E104" s="158"/>
      <c r="F104" s="273" t="s">
        <v>824</v>
      </c>
      <c r="G104" s="216">
        <f>ROUND(E104*C104,2)</f>
        <v>0</v>
      </c>
      <c r="H104" s="259"/>
      <c r="I104" s="212"/>
      <c r="J104" s="212"/>
    </row>
    <row r="105" spans="1:10" ht="14.1" customHeight="1" x14ac:dyDescent="0.25">
      <c r="A105" s="212"/>
      <c r="B105" s="203" t="s">
        <v>712</v>
      </c>
      <c r="C105" s="161"/>
      <c r="D105" s="161"/>
      <c r="E105" s="158"/>
      <c r="F105" s="161"/>
      <c r="G105" s="216">
        <f t="shared" si="7"/>
        <v>0</v>
      </c>
      <c r="H105" s="259"/>
      <c r="I105" s="212"/>
      <c r="J105" s="212"/>
    </row>
    <row r="106" spans="1:10" ht="14.1" customHeight="1" x14ac:dyDescent="0.25">
      <c r="A106" s="212"/>
      <c r="B106" s="203" t="s">
        <v>712</v>
      </c>
      <c r="C106" s="161"/>
      <c r="D106" s="161"/>
      <c r="E106" s="158"/>
      <c r="F106" s="161"/>
      <c r="G106" s="216">
        <f t="shared" si="7"/>
        <v>0</v>
      </c>
      <c r="H106" s="259"/>
      <c r="I106" s="212"/>
      <c r="J106" s="212"/>
    </row>
    <row r="107" spans="1:10" ht="14.1" customHeight="1" x14ac:dyDescent="0.25">
      <c r="A107" s="212"/>
      <c r="B107" s="147" t="s">
        <v>797</v>
      </c>
      <c r="C107" s="148"/>
      <c r="D107" s="148"/>
      <c r="E107" s="149"/>
      <c r="F107" s="172"/>
      <c r="G107" s="196">
        <f>SUM(G100:G106)</f>
        <v>0</v>
      </c>
      <c r="H107" s="259"/>
      <c r="I107" s="212"/>
      <c r="J107" s="212"/>
    </row>
    <row r="108" spans="1:10" ht="15" x14ac:dyDescent="0.25">
      <c r="A108" s="212"/>
      <c r="B108" s="222" t="s">
        <v>848</v>
      </c>
      <c r="C108" s="655" t="s">
        <v>795</v>
      </c>
      <c r="D108" s="656"/>
      <c r="E108" s="655" t="s">
        <v>796</v>
      </c>
      <c r="F108" s="656"/>
      <c r="G108" s="218" t="s">
        <v>797</v>
      </c>
      <c r="H108" s="259"/>
      <c r="I108" s="212"/>
      <c r="J108" s="212"/>
    </row>
    <row r="109" spans="1:10" ht="14.1" customHeight="1" x14ac:dyDescent="0.25">
      <c r="A109" s="212"/>
      <c r="B109" s="223" t="s">
        <v>306</v>
      </c>
      <c r="C109" s="161"/>
      <c r="D109" s="171" t="s">
        <v>823</v>
      </c>
      <c r="E109" s="158"/>
      <c r="F109" s="171" t="s">
        <v>824</v>
      </c>
      <c r="G109" s="216">
        <f>ROUND(E109*C109,2)</f>
        <v>0</v>
      </c>
      <c r="H109" s="259"/>
      <c r="I109" s="212"/>
      <c r="J109" s="212"/>
    </row>
    <row r="110" spans="1:10" ht="14.1" customHeight="1" x14ac:dyDescent="0.25">
      <c r="A110" s="212"/>
      <c r="B110" s="223" t="s">
        <v>307</v>
      </c>
      <c r="C110" s="161"/>
      <c r="D110" s="171" t="s">
        <v>823</v>
      </c>
      <c r="E110" s="158"/>
      <c r="F110" s="171" t="s">
        <v>824</v>
      </c>
      <c r="G110" s="216">
        <f>ROUND(E110*C110,2)</f>
        <v>0</v>
      </c>
      <c r="H110" s="259"/>
      <c r="I110" s="212"/>
      <c r="J110" s="212"/>
    </row>
    <row r="111" spans="1:10" ht="14.1" customHeight="1" x14ac:dyDescent="0.25">
      <c r="A111" s="212"/>
      <c r="B111" s="272" t="s">
        <v>650</v>
      </c>
      <c r="C111" s="161"/>
      <c r="D111" s="273" t="s">
        <v>823</v>
      </c>
      <c r="E111" s="158"/>
      <c r="F111" s="273" t="s">
        <v>824</v>
      </c>
      <c r="G111" s="216">
        <f>ROUND(E111*C111,2)</f>
        <v>0</v>
      </c>
      <c r="H111" s="259"/>
      <c r="I111" s="212"/>
      <c r="J111" s="212"/>
    </row>
    <row r="112" spans="1:10" ht="14.1" customHeight="1" x14ac:dyDescent="0.25">
      <c r="A112" s="212"/>
      <c r="B112" s="203" t="s">
        <v>712</v>
      </c>
      <c r="C112" s="161"/>
      <c r="D112" s="161"/>
      <c r="E112" s="158"/>
      <c r="F112" s="161"/>
      <c r="G112" s="216">
        <f>ROUND(E112*C112,2)</f>
        <v>0</v>
      </c>
      <c r="H112" s="259"/>
      <c r="I112" s="212"/>
      <c r="J112" s="212"/>
    </row>
    <row r="113" spans="1:10" ht="14.1" customHeight="1" x14ac:dyDescent="0.25">
      <c r="A113" s="212"/>
      <c r="B113" s="203" t="s">
        <v>712</v>
      </c>
      <c r="C113" s="161"/>
      <c r="D113" s="161"/>
      <c r="E113" s="158"/>
      <c r="F113" s="161"/>
      <c r="G113" s="216">
        <f>ROUND(E113*C113,2)</f>
        <v>0</v>
      </c>
      <c r="H113" s="259"/>
      <c r="I113" s="212"/>
      <c r="J113" s="212"/>
    </row>
    <row r="114" spans="1:10" ht="14.1" customHeight="1" x14ac:dyDescent="0.25">
      <c r="A114" s="212"/>
      <c r="B114" s="147" t="s">
        <v>797</v>
      </c>
      <c r="C114" s="148"/>
      <c r="D114" s="148"/>
      <c r="E114" s="149"/>
      <c r="F114" s="172"/>
      <c r="G114" s="196">
        <f>SUM(G109:G113)</f>
        <v>0</v>
      </c>
      <c r="H114" s="259"/>
      <c r="I114" s="212"/>
      <c r="J114" s="212"/>
    </row>
    <row r="115" spans="1:10" ht="15" x14ac:dyDescent="0.25">
      <c r="A115" s="212"/>
      <c r="B115" s="225" t="s">
        <v>850</v>
      </c>
      <c r="C115" s="655" t="s">
        <v>795</v>
      </c>
      <c r="D115" s="656"/>
      <c r="E115" s="655" t="s">
        <v>796</v>
      </c>
      <c r="F115" s="656"/>
      <c r="G115" s="226" t="s">
        <v>797</v>
      </c>
      <c r="H115" s="259"/>
      <c r="I115" s="212"/>
      <c r="J115" s="212"/>
    </row>
    <row r="116" spans="1:10" ht="14.1" customHeight="1" x14ac:dyDescent="0.25">
      <c r="A116" s="212"/>
      <c r="B116" s="227" t="s">
        <v>304</v>
      </c>
      <c r="C116" s="162"/>
      <c r="D116" s="173" t="s">
        <v>823</v>
      </c>
      <c r="E116" s="158"/>
      <c r="F116" s="173" t="s">
        <v>824</v>
      </c>
      <c r="G116" s="216">
        <f t="shared" ref="G116:G122" si="8">ROUND(E116*C116,2)</f>
        <v>0</v>
      </c>
      <c r="H116" s="259"/>
      <c r="I116" s="212"/>
      <c r="J116" s="212"/>
    </row>
    <row r="117" spans="1:10" ht="14.1" customHeight="1" x14ac:dyDescent="0.25">
      <c r="A117" s="212"/>
      <c r="B117" s="385" t="s">
        <v>1193</v>
      </c>
      <c r="C117" s="162"/>
      <c r="D117" s="174" t="s">
        <v>823</v>
      </c>
      <c r="E117" s="158"/>
      <c r="F117" s="174" t="s">
        <v>824</v>
      </c>
      <c r="G117" s="216">
        <f>ROUND(E117*C117,2)</f>
        <v>0</v>
      </c>
      <c r="H117" s="259"/>
      <c r="I117" s="212"/>
      <c r="J117" s="212"/>
    </row>
    <row r="118" spans="1:10" ht="14.1" customHeight="1" x14ac:dyDescent="0.25">
      <c r="A118" s="212"/>
      <c r="B118" s="228" t="s">
        <v>305</v>
      </c>
      <c r="C118" s="162"/>
      <c r="D118" s="174" t="s">
        <v>823</v>
      </c>
      <c r="E118" s="158"/>
      <c r="F118" s="174" t="s">
        <v>824</v>
      </c>
      <c r="G118" s="216">
        <f t="shared" si="8"/>
        <v>0</v>
      </c>
      <c r="H118" s="259"/>
      <c r="I118" s="212"/>
      <c r="J118" s="212"/>
    </row>
    <row r="119" spans="1:10" ht="14.1" customHeight="1" x14ac:dyDescent="0.25">
      <c r="A119" s="212"/>
      <c r="B119" s="274" t="s">
        <v>648</v>
      </c>
      <c r="C119" s="162"/>
      <c r="D119" s="275" t="s">
        <v>823</v>
      </c>
      <c r="E119" s="158"/>
      <c r="F119" s="275" t="s">
        <v>824</v>
      </c>
      <c r="G119" s="216">
        <f t="shared" si="8"/>
        <v>0</v>
      </c>
      <c r="H119" s="259"/>
      <c r="I119" s="212"/>
      <c r="J119" s="212"/>
    </row>
    <row r="120" spans="1:10" ht="14.1" customHeight="1" x14ac:dyDescent="0.25">
      <c r="A120" s="212"/>
      <c r="B120" s="274" t="s">
        <v>649</v>
      </c>
      <c r="C120" s="162"/>
      <c r="D120" s="275" t="s">
        <v>823</v>
      </c>
      <c r="E120" s="158"/>
      <c r="F120" s="275" t="s">
        <v>824</v>
      </c>
      <c r="G120" s="216">
        <f t="shared" si="8"/>
        <v>0</v>
      </c>
      <c r="H120" s="259"/>
      <c r="I120" s="212"/>
      <c r="J120" s="212"/>
    </row>
    <row r="121" spans="1:10" ht="14.1" customHeight="1" x14ac:dyDescent="0.25">
      <c r="A121" s="212"/>
      <c r="B121" s="203" t="s">
        <v>712</v>
      </c>
      <c r="C121" s="162"/>
      <c r="D121" s="162"/>
      <c r="E121" s="158"/>
      <c r="F121" s="162"/>
      <c r="G121" s="216">
        <f t="shared" si="8"/>
        <v>0</v>
      </c>
      <c r="H121" s="259"/>
      <c r="I121" s="212"/>
      <c r="J121" s="212"/>
    </row>
    <row r="122" spans="1:10" ht="14.1" customHeight="1" x14ac:dyDescent="0.25">
      <c r="A122" s="212"/>
      <c r="B122" s="203" t="s">
        <v>712</v>
      </c>
      <c r="C122" s="162"/>
      <c r="D122" s="162"/>
      <c r="E122" s="158"/>
      <c r="F122" s="162"/>
      <c r="G122" s="216">
        <f t="shared" si="8"/>
        <v>0</v>
      </c>
      <c r="H122" s="259"/>
      <c r="I122" s="212"/>
      <c r="J122" s="212"/>
    </row>
    <row r="123" spans="1:10" ht="14.1" customHeight="1" x14ac:dyDescent="0.25">
      <c r="A123" s="212"/>
      <c r="B123" s="150" t="s">
        <v>797</v>
      </c>
      <c r="C123" s="175"/>
      <c r="D123" s="175"/>
      <c r="E123" s="175"/>
      <c r="F123" s="176"/>
      <c r="G123" s="197">
        <f>SUM(G116:G122)</f>
        <v>0</v>
      </c>
      <c r="H123" s="259"/>
      <c r="I123" s="212"/>
      <c r="J123" s="212"/>
    </row>
    <row r="124" spans="1:10" ht="15" x14ac:dyDescent="0.25">
      <c r="A124" s="212"/>
      <c r="B124" s="225" t="s">
        <v>901</v>
      </c>
      <c r="C124" s="655" t="s">
        <v>795</v>
      </c>
      <c r="D124" s="656"/>
      <c r="E124" s="655" t="s">
        <v>796</v>
      </c>
      <c r="F124" s="656"/>
      <c r="G124" s="226" t="s">
        <v>797</v>
      </c>
      <c r="H124" s="259"/>
      <c r="I124" s="212"/>
      <c r="J124" s="212"/>
    </row>
    <row r="125" spans="1:10" ht="14.1" customHeight="1" x14ac:dyDescent="0.25">
      <c r="A125" s="212"/>
      <c r="B125" s="227" t="s">
        <v>308</v>
      </c>
      <c r="C125" s="162"/>
      <c r="D125" s="173" t="s">
        <v>823</v>
      </c>
      <c r="E125" s="158"/>
      <c r="F125" s="173" t="s">
        <v>824</v>
      </c>
      <c r="G125" s="216">
        <f t="shared" ref="G125:G130" si="9">ROUND(E125*C125,2)</f>
        <v>0</v>
      </c>
      <c r="H125" s="259"/>
      <c r="I125" s="212"/>
      <c r="J125" s="212"/>
    </row>
    <row r="126" spans="1:10" ht="14.1" customHeight="1" x14ac:dyDescent="0.25">
      <c r="A126" s="212"/>
      <c r="B126" s="227" t="s">
        <v>852</v>
      </c>
      <c r="C126" s="162"/>
      <c r="D126" s="173" t="s">
        <v>823</v>
      </c>
      <c r="E126" s="158"/>
      <c r="F126" s="173" t="s">
        <v>824</v>
      </c>
      <c r="G126" s="216">
        <f t="shared" si="9"/>
        <v>0</v>
      </c>
      <c r="H126" s="259"/>
      <c r="I126" s="212"/>
      <c r="J126" s="212"/>
    </row>
    <row r="127" spans="1:10" ht="14.1" customHeight="1" x14ac:dyDescent="0.25">
      <c r="A127" s="212"/>
      <c r="B127" s="274" t="s">
        <v>309</v>
      </c>
      <c r="C127" s="162"/>
      <c r="D127" s="275" t="s">
        <v>823</v>
      </c>
      <c r="E127" s="158"/>
      <c r="F127" s="275" t="s">
        <v>824</v>
      </c>
      <c r="G127" s="216">
        <f t="shared" si="9"/>
        <v>0</v>
      </c>
      <c r="H127" s="259"/>
      <c r="I127" s="212"/>
      <c r="J127" s="212"/>
    </row>
    <row r="128" spans="1:10" ht="14.1" customHeight="1" x14ac:dyDescent="0.25">
      <c r="A128" s="212"/>
      <c r="B128" s="274" t="s">
        <v>851</v>
      </c>
      <c r="C128" s="162"/>
      <c r="D128" s="275" t="s">
        <v>823</v>
      </c>
      <c r="E128" s="158"/>
      <c r="F128" s="275" t="s">
        <v>824</v>
      </c>
      <c r="G128" s="216">
        <f t="shared" si="9"/>
        <v>0</v>
      </c>
      <c r="H128" s="259"/>
      <c r="I128" s="212"/>
      <c r="J128" s="212"/>
    </row>
    <row r="129" spans="1:10" ht="14.1" customHeight="1" x14ac:dyDescent="0.25">
      <c r="A129" s="212"/>
      <c r="B129" s="203" t="s">
        <v>712</v>
      </c>
      <c r="C129" s="162"/>
      <c r="D129" s="162"/>
      <c r="E129" s="158"/>
      <c r="F129" s="162"/>
      <c r="G129" s="216">
        <f t="shared" si="9"/>
        <v>0</v>
      </c>
      <c r="H129" s="259"/>
      <c r="I129" s="212"/>
      <c r="J129" s="212"/>
    </row>
    <row r="130" spans="1:10" ht="14.1" customHeight="1" x14ac:dyDescent="0.25">
      <c r="A130" s="212"/>
      <c r="B130" s="203" t="s">
        <v>712</v>
      </c>
      <c r="C130" s="162"/>
      <c r="D130" s="162"/>
      <c r="E130" s="158"/>
      <c r="F130" s="162"/>
      <c r="G130" s="216">
        <f t="shared" si="9"/>
        <v>0</v>
      </c>
      <c r="H130" s="259"/>
      <c r="I130" s="212"/>
      <c r="J130" s="212"/>
    </row>
    <row r="131" spans="1:10" ht="14.1" customHeight="1" x14ac:dyDescent="0.25">
      <c r="A131" s="212"/>
      <c r="B131" s="150" t="s">
        <v>797</v>
      </c>
      <c r="C131" s="175"/>
      <c r="D131" s="175"/>
      <c r="E131" s="175"/>
      <c r="F131" s="176"/>
      <c r="G131" s="198">
        <f>SUM(G125:G130)</f>
        <v>0</v>
      </c>
      <c r="H131" s="259"/>
      <c r="I131" s="212"/>
      <c r="J131" s="212"/>
    </row>
    <row r="132" spans="1:10" ht="15" x14ac:dyDescent="0.25">
      <c r="A132" s="212"/>
      <c r="B132" s="229" t="s">
        <v>895</v>
      </c>
      <c r="C132" s="655" t="s">
        <v>795</v>
      </c>
      <c r="D132" s="656"/>
      <c r="E132" s="655" t="s">
        <v>796</v>
      </c>
      <c r="F132" s="656"/>
      <c r="G132" s="230" t="s">
        <v>797</v>
      </c>
      <c r="H132" s="259"/>
      <c r="I132" s="212"/>
      <c r="J132" s="212"/>
    </row>
    <row r="133" spans="1:10" ht="14.1" customHeight="1" x14ac:dyDescent="0.25">
      <c r="A133" s="212"/>
      <c r="B133" s="231" t="s">
        <v>853</v>
      </c>
      <c r="C133" s="163"/>
      <c r="D133" s="151" t="s">
        <v>823</v>
      </c>
      <c r="E133" s="158"/>
      <c r="F133" s="151" t="s">
        <v>824</v>
      </c>
      <c r="G133" s="216">
        <f t="shared" ref="G133:G146" si="10">ROUND(E133*C133,2)</f>
        <v>0</v>
      </c>
      <c r="H133" s="259"/>
      <c r="I133" s="212"/>
      <c r="J133" s="212"/>
    </row>
    <row r="134" spans="1:10" ht="14.1" customHeight="1" x14ac:dyDescent="0.25">
      <c r="A134" s="212"/>
      <c r="B134" s="386" t="s">
        <v>1194</v>
      </c>
      <c r="C134" s="163"/>
      <c r="D134" s="151" t="s">
        <v>808</v>
      </c>
      <c r="E134" s="158"/>
      <c r="F134" s="151" t="s">
        <v>809</v>
      </c>
      <c r="G134" s="216">
        <f t="shared" si="10"/>
        <v>0</v>
      </c>
      <c r="H134" s="259"/>
      <c r="I134" s="212"/>
      <c r="J134" s="212"/>
    </row>
    <row r="135" spans="1:10" ht="14.1" customHeight="1" x14ac:dyDescent="0.25">
      <c r="A135" s="212"/>
      <c r="B135" s="231" t="s">
        <v>310</v>
      </c>
      <c r="C135" s="163"/>
      <c r="D135" s="151" t="s">
        <v>823</v>
      </c>
      <c r="E135" s="158"/>
      <c r="F135" s="151" t="s">
        <v>824</v>
      </c>
      <c r="G135" s="216">
        <f t="shared" si="10"/>
        <v>0</v>
      </c>
      <c r="H135" s="259"/>
      <c r="I135" s="212"/>
      <c r="J135" s="212"/>
    </row>
    <row r="136" spans="1:10" ht="14.1" customHeight="1" x14ac:dyDescent="0.25">
      <c r="A136" s="212"/>
      <c r="B136" s="231" t="s">
        <v>854</v>
      </c>
      <c r="C136" s="163"/>
      <c r="D136" s="151" t="s">
        <v>823</v>
      </c>
      <c r="E136" s="158"/>
      <c r="F136" s="151" t="s">
        <v>824</v>
      </c>
      <c r="G136" s="216">
        <f t="shared" si="10"/>
        <v>0</v>
      </c>
      <c r="H136" s="259"/>
      <c r="I136" s="212"/>
      <c r="J136" s="212"/>
    </row>
    <row r="137" spans="1:10" ht="14.1" customHeight="1" x14ac:dyDescent="0.25">
      <c r="A137" s="212"/>
      <c r="B137" s="231" t="s">
        <v>855</v>
      </c>
      <c r="C137" s="163"/>
      <c r="D137" s="151" t="s">
        <v>823</v>
      </c>
      <c r="E137" s="158"/>
      <c r="F137" s="151" t="s">
        <v>824</v>
      </c>
      <c r="G137" s="216">
        <f t="shared" si="10"/>
        <v>0</v>
      </c>
      <c r="H137" s="259"/>
      <c r="I137" s="212"/>
      <c r="J137" s="212"/>
    </row>
    <row r="138" spans="1:10" ht="14.1" customHeight="1" x14ac:dyDescent="0.25">
      <c r="A138" s="212"/>
      <c r="B138" s="231" t="s">
        <v>856</v>
      </c>
      <c r="C138" s="163"/>
      <c r="D138" s="151" t="s">
        <v>805</v>
      </c>
      <c r="E138" s="158"/>
      <c r="F138" s="151" t="s">
        <v>806</v>
      </c>
      <c r="G138" s="216">
        <f t="shared" si="10"/>
        <v>0</v>
      </c>
      <c r="H138" s="259"/>
      <c r="I138" s="212"/>
      <c r="J138" s="212"/>
    </row>
    <row r="139" spans="1:10" ht="14.1" customHeight="1" x14ac:dyDescent="0.25">
      <c r="A139" s="212"/>
      <c r="B139" s="232" t="s">
        <v>334</v>
      </c>
      <c r="C139" s="163"/>
      <c r="D139" s="151" t="s">
        <v>808</v>
      </c>
      <c r="E139" s="158"/>
      <c r="F139" s="151" t="s">
        <v>809</v>
      </c>
      <c r="G139" s="216">
        <f t="shared" si="10"/>
        <v>0</v>
      </c>
      <c r="H139" s="259"/>
      <c r="I139" s="212"/>
      <c r="J139" s="212"/>
    </row>
    <row r="140" spans="1:10" ht="14.1" customHeight="1" x14ac:dyDescent="0.25">
      <c r="A140" s="212"/>
      <c r="B140" s="232" t="s">
        <v>335</v>
      </c>
      <c r="C140" s="163"/>
      <c r="D140" s="151" t="s">
        <v>808</v>
      </c>
      <c r="E140" s="158"/>
      <c r="F140" s="151" t="s">
        <v>809</v>
      </c>
      <c r="G140" s="216">
        <f t="shared" si="10"/>
        <v>0</v>
      </c>
      <c r="H140" s="259"/>
      <c r="I140" s="212"/>
      <c r="J140" s="212"/>
    </row>
    <row r="141" spans="1:10" ht="14.1" customHeight="1" x14ac:dyDescent="0.25">
      <c r="A141" s="212"/>
      <c r="B141" s="276" t="s">
        <v>651</v>
      </c>
      <c r="C141" s="163"/>
      <c r="D141" s="277" t="s">
        <v>823</v>
      </c>
      <c r="E141" s="158"/>
      <c r="F141" s="277" t="s">
        <v>824</v>
      </c>
      <c r="G141" s="216">
        <f>ROUND(E141*C141,2)</f>
        <v>0</v>
      </c>
      <c r="H141" s="259"/>
      <c r="I141" s="212"/>
      <c r="J141" s="212"/>
    </row>
    <row r="142" spans="1:10" ht="14.1" customHeight="1" x14ac:dyDescent="0.25">
      <c r="A142" s="212"/>
      <c r="B142" s="276" t="s">
        <v>1195</v>
      </c>
      <c r="C142" s="163"/>
      <c r="D142" s="277" t="s">
        <v>831</v>
      </c>
      <c r="E142" s="158"/>
      <c r="F142" s="277" t="s">
        <v>832</v>
      </c>
      <c r="G142" s="216">
        <f>ROUND(E142*C142,2)</f>
        <v>0</v>
      </c>
      <c r="H142" s="259"/>
      <c r="I142" s="212"/>
      <c r="J142" s="212"/>
    </row>
    <row r="143" spans="1:10" ht="14.1" customHeight="1" x14ac:dyDescent="0.25">
      <c r="A143" s="212"/>
      <c r="B143" s="276" t="s">
        <v>652</v>
      </c>
      <c r="C143" s="163"/>
      <c r="D143" s="277" t="s">
        <v>823</v>
      </c>
      <c r="E143" s="158"/>
      <c r="F143" s="277" t="s">
        <v>824</v>
      </c>
      <c r="G143" s="216">
        <f>ROUND(E143*C143,2)</f>
        <v>0</v>
      </c>
      <c r="H143" s="259"/>
      <c r="I143" s="212"/>
      <c r="J143" s="212"/>
    </row>
    <row r="144" spans="1:10" ht="14.1" customHeight="1" x14ac:dyDescent="0.25">
      <c r="A144" s="212"/>
      <c r="B144" s="276" t="s">
        <v>653</v>
      </c>
      <c r="C144" s="163"/>
      <c r="D144" s="277" t="s">
        <v>808</v>
      </c>
      <c r="E144" s="158"/>
      <c r="F144" s="277" t="s">
        <v>809</v>
      </c>
      <c r="G144" s="216">
        <f>ROUND(E144*C144,2)</f>
        <v>0</v>
      </c>
      <c r="H144" s="259"/>
      <c r="I144" s="212"/>
      <c r="J144" s="212"/>
    </row>
    <row r="145" spans="1:10" ht="14.1" customHeight="1" x14ac:dyDescent="0.25">
      <c r="A145" s="212"/>
      <c r="B145" s="203" t="s">
        <v>712</v>
      </c>
      <c r="C145" s="163"/>
      <c r="D145" s="163"/>
      <c r="E145" s="158"/>
      <c r="F145" s="163"/>
      <c r="G145" s="216">
        <f t="shared" si="10"/>
        <v>0</v>
      </c>
      <c r="H145" s="259"/>
      <c r="I145" s="212"/>
      <c r="J145" s="212"/>
    </row>
    <row r="146" spans="1:10" ht="14.1" customHeight="1" x14ac:dyDescent="0.25">
      <c r="A146" s="212"/>
      <c r="B146" s="203" t="s">
        <v>712</v>
      </c>
      <c r="C146" s="163"/>
      <c r="D146" s="163"/>
      <c r="E146" s="158"/>
      <c r="F146" s="163"/>
      <c r="G146" s="216">
        <f t="shared" si="10"/>
        <v>0</v>
      </c>
      <c r="H146" s="259"/>
      <c r="I146" s="212"/>
      <c r="J146" s="212"/>
    </row>
    <row r="147" spans="1:10" ht="14.1" customHeight="1" x14ac:dyDescent="0.25">
      <c r="A147" s="212"/>
      <c r="B147" s="152" t="s">
        <v>797</v>
      </c>
      <c r="C147" s="153"/>
      <c r="D147" s="153"/>
      <c r="E147" s="154"/>
      <c r="F147" s="177"/>
      <c r="G147" s="199">
        <f>SUM(G133:G146)</f>
        <v>0</v>
      </c>
      <c r="H147" s="259"/>
      <c r="I147" s="212"/>
      <c r="J147" s="212"/>
    </row>
    <row r="148" spans="1:10" ht="15" x14ac:dyDescent="0.25">
      <c r="A148" s="212"/>
      <c r="B148" s="229" t="s">
        <v>857</v>
      </c>
      <c r="C148" s="655" t="s">
        <v>795</v>
      </c>
      <c r="D148" s="656"/>
      <c r="E148" s="655" t="s">
        <v>796</v>
      </c>
      <c r="F148" s="656"/>
      <c r="G148" s="230" t="s">
        <v>797</v>
      </c>
      <c r="H148" s="259"/>
      <c r="I148" s="212"/>
      <c r="J148" s="212"/>
    </row>
    <row r="149" spans="1:10" ht="14.1" customHeight="1" x14ac:dyDescent="0.25">
      <c r="A149" s="212"/>
      <c r="B149" s="231" t="s">
        <v>311</v>
      </c>
      <c r="C149" s="163"/>
      <c r="D149" s="151" t="s">
        <v>859</v>
      </c>
      <c r="E149" s="158"/>
      <c r="F149" s="151" t="s">
        <v>654</v>
      </c>
      <c r="G149" s="216">
        <f>ROUND(E149*C149,2)</f>
        <v>0</v>
      </c>
      <c r="H149" s="259"/>
      <c r="I149" s="212"/>
      <c r="J149" s="212"/>
    </row>
    <row r="150" spans="1:10" ht="14.1" customHeight="1" x14ac:dyDescent="0.25">
      <c r="A150" s="212"/>
      <c r="B150" s="276" t="s">
        <v>858</v>
      </c>
      <c r="C150" s="163"/>
      <c r="D150" s="277" t="s">
        <v>859</v>
      </c>
      <c r="E150" s="158"/>
      <c r="F150" s="277" t="s">
        <v>654</v>
      </c>
      <c r="G150" s="216">
        <f>ROUND(E150*C150,2)</f>
        <v>0</v>
      </c>
      <c r="H150" s="259"/>
      <c r="I150" s="212"/>
      <c r="J150" s="212"/>
    </row>
    <row r="151" spans="1:10" ht="14.1" customHeight="1" x14ac:dyDescent="0.25">
      <c r="A151" s="212"/>
      <c r="B151" s="203" t="s">
        <v>712</v>
      </c>
      <c r="C151" s="163"/>
      <c r="D151" s="163"/>
      <c r="E151" s="158"/>
      <c r="F151" s="163"/>
      <c r="G151" s="216">
        <f>ROUND(E151*C151,2)</f>
        <v>0</v>
      </c>
      <c r="H151" s="259"/>
      <c r="I151" s="212"/>
      <c r="J151" s="212"/>
    </row>
    <row r="152" spans="1:10" ht="14.1" customHeight="1" x14ac:dyDescent="0.25">
      <c r="A152" s="212"/>
      <c r="B152" s="203" t="s">
        <v>712</v>
      </c>
      <c r="C152" s="163"/>
      <c r="D152" s="163"/>
      <c r="E152" s="158"/>
      <c r="F152" s="163"/>
      <c r="G152" s="216">
        <f>ROUND(E152*C152,2)</f>
        <v>0</v>
      </c>
      <c r="H152" s="259"/>
      <c r="I152" s="212"/>
      <c r="J152" s="212"/>
    </row>
    <row r="153" spans="1:10" ht="14.1" customHeight="1" x14ac:dyDescent="0.25">
      <c r="A153" s="212"/>
      <c r="B153" s="152" t="s">
        <v>797</v>
      </c>
      <c r="C153" s="153"/>
      <c r="D153" s="153"/>
      <c r="E153" s="154"/>
      <c r="F153" s="177"/>
      <c r="G153" s="199">
        <f>SUM(G149:G152)</f>
        <v>0</v>
      </c>
      <c r="H153" s="259"/>
      <c r="I153" s="212"/>
      <c r="J153" s="212"/>
    </row>
    <row r="154" spans="1:10" ht="15" x14ac:dyDescent="0.25">
      <c r="A154" s="212"/>
      <c r="B154" s="233" t="s">
        <v>881</v>
      </c>
      <c r="C154" s="655" t="s">
        <v>795</v>
      </c>
      <c r="D154" s="656"/>
      <c r="E154" s="655" t="s">
        <v>796</v>
      </c>
      <c r="F154" s="656"/>
      <c r="G154" s="234" t="s">
        <v>797</v>
      </c>
      <c r="H154" s="259"/>
      <c r="I154" s="212"/>
      <c r="J154" s="212"/>
    </row>
    <row r="155" spans="1:10" ht="14.1" customHeight="1" x14ac:dyDescent="0.25">
      <c r="A155" s="212"/>
      <c r="B155" s="235" t="s">
        <v>312</v>
      </c>
      <c r="C155" s="164"/>
      <c r="D155" s="151" t="s">
        <v>808</v>
      </c>
      <c r="E155" s="158"/>
      <c r="F155" s="151" t="s">
        <v>809</v>
      </c>
      <c r="G155" s="216">
        <f t="shared" ref="G155:G162" si="11">ROUND(E155*C155,2)</f>
        <v>0</v>
      </c>
      <c r="H155" s="259"/>
      <c r="I155" s="212"/>
      <c r="J155" s="212"/>
    </row>
    <row r="156" spans="1:10" ht="14.1" customHeight="1" x14ac:dyDescent="0.25">
      <c r="A156" s="212"/>
      <c r="B156" s="235" t="s">
        <v>313</v>
      </c>
      <c r="C156" s="164"/>
      <c r="D156" s="151" t="s">
        <v>808</v>
      </c>
      <c r="E156" s="158"/>
      <c r="F156" s="151" t="s">
        <v>809</v>
      </c>
      <c r="G156" s="216">
        <f t="shared" si="11"/>
        <v>0</v>
      </c>
      <c r="H156" s="259"/>
      <c r="I156" s="212"/>
      <c r="J156" s="212"/>
    </row>
    <row r="157" spans="1:10" ht="14.1" customHeight="1" x14ac:dyDescent="0.25">
      <c r="A157" s="212"/>
      <c r="B157" s="235" t="s">
        <v>860</v>
      </c>
      <c r="C157" s="164"/>
      <c r="D157" s="151" t="s">
        <v>808</v>
      </c>
      <c r="E157" s="158"/>
      <c r="F157" s="151" t="s">
        <v>809</v>
      </c>
      <c r="G157" s="216">
        <f t="shared" si="11"/>
        <v>0</v>
      </c>
      <c r="H157" s="259"/>
      <c r="I157" s="212"/>
      <c r="J157" s="212"/>
    </row>
    <row r="158" spans="1:10" ht="14.1" customHeight="1" x14ac:dyDescent="0.25">
      <c r="A158" s="212"/>
      <c r="B158" s="235" t="s">
        <v>861</v>
      </c>
      <c r="C158" s="164"/>
      <c r="D158" s="151" t="s">
        <v>808</v>
      </c>
      <c r="E158" s="158"/>
      <c r="F158" s="151" t="s">
        <v>809</v>
      </c>
      <c r="G158" s="216">
        <f t="shared" si="11"/>
        <v>0</v>
      </c>
      <c r="H158" s="259"/>
      <c r="I158" s="212"/>
      <c r="J158" s="212"/>
    </row>
    <row r="159" spans="1:10" ht="14.1" customHeight="1" x14ac:dyDescent="0.25">
      <c r="A159" s="212"/>
      <c r="B159" s="235" t="s">
        <v>314</v>
      </c>
      <c r="C159" s="164"/>
      <c r="D159" s="151" t="s">
        <v>808</v>
      </c>
      <c r="E159" s="158"/>
      <c r="F159" s="151" t="s">
        <v>809</v>
      </c>
      <c r="G159" s="216">
        <f t="shared" si="11"/>
        <v>0</v>
      </c>
      <c r="H159" s="259"/>
      <c r="I159" s="212"/>
      <c r="J159" s="212"/>
    </row>
    <row r="160" spans="1:10" ht="14.1" customHeight="1" x14ac:dyDescent="0.25">
      <c r="A160" s="212"/>
      <c r="B160" s="278" t="s">
        <v>1196</v>
      </c>
      <c r="C160" s="164"/>
      <c r="D160" s="277" t="s">
        <v>808</v>
      </c>
      <c r="E160" s="158"/>
      <c r="F160" s="277" t="s">
        <v>809</v>
      </c>
      <c r="G160" s="216">
        <f>ROUND(E160*C160,2)</f>
        <v>0</v>
      </c>
      <c r="H160" s="259"/>
      <c r="I160" s="212"/>
      <c r="J160" s="212"/>
    </row>
    <row r="161" spans="1:10" ht="14.1" customHeight="1" x14ac:dyDescent="0.25">
      <c r="A161" s="212"/>
      <c r="B161" s="203" t="s">
        <v>712</v>
      </c>
      <c r="C161" s="164"/>
      <c r="D161" s="164"/>
      <c r="E161" s="158"/>
      <c r="F161" s="164"/>
      <c r="G161" s="216">
        <f t="shared" si="11"/>
        <v>0</v>
      </c>
      <c r="H161" s="259"/>
      <c r="I161" s="212"/>
      <c r="J161" s="212"/>
    </row>
    <row r="162" spans="1:10" ht="14.1" customHeight="1" x14ac:dyDescent="0.25">
      <c r="A162" s="212"/>
      <c r="B162" s="203" t="s">
        <v>712</v>
      </c>
      <c r="C162" s="164"/>
      <c r="D162" s="164"/>
      <c r="E162" s="158"/>
      <c r="F162" s="164"/>
      <c r="G162" s="216">
        <f t="shared" si="11"/>
        <v>0</v>
      </c>
      <c r="H162" s="259"/>
      <c r="I162" s="212"/>
      <c r="J162" s="212"/>
    </row>
    <row r="163" spans="1:10" ht="14.1" customHeight="1" x14ac:dyDescent="0.25">
      <c r="A163" s="212"/>
      <c r="B163" s="155" t="s">
        <v>797</v>
      </c>
      <c r="C163" s="178"/>
      <c r="D163" s="178"/>
      <c r="E163" s="178"/>
      <c r="F163" s="179"/>
      <c r="G163" s="200">
        <f>SUM(G155:G162)</f>
        <v>0</v>
      </c>
      <c r="H163" s="259"/>
      <c r="I163" s="212"/>
      <c r="J163" s="212"/>
    </row>
    <row r="164" spans="1:10" ht="15" x14ac:dyDescent="0.25">
      <c r="A164" s="212"/>
      <c r="B164" s="233" t="s">
        <v>882</v>
      </c>
      <c r="C164" s="655" t="s">
        <v>795</v>
      </c>
      <c r="D164" s="656"/>
      <c r="E164" s="655" t="s">
        <v>796</v>
      </c>
      <c r="F164" s="656"/>
      <c r="G164" s="234" t="s">
        <v>797</v>
      </c>
      <c r="H164" s="259"/>
      <c r="I164" s="212"/>
      <c r="J164" s="212"/>
    </row>
    <row r="165" spans="1:10" ht="14.1" customHeight="1" x14ac:dyDescent="0.25">
      <c r="A165" s="212"/>
      <c r="B165" s="235" t="s">
        <v>1197</v>
      </c>
      <c r="C165" s="164"/>
      <c r="D165" s="151" t="s">
        <v>808</v>
      </c>
      <c r="E165" s="158"/>
      <c r="F165" s="151" t="s">
        <v>809</v>
      </c>
      <c r="G165" s="216">
        <f t="shared" ref="G165:G170" si="12">ROUND(E165*C165,2)</f>
        <v>0</v>
      </c>
      <c r="H165" s="259"/>
      <c r="I165" s="212"/>
      <c r="J165" s="212"/>
    </row>
    <row r="166" spans="1:10" ht="14.1" customHeight="1" x14ac:dyDescent="0.25">
      <c r="A166" s="212"/>
      <c r="B166" s="235" t="s">
        <v>315</v>
      </c>
      <c r="C166" s="164"/>
      <c r="D166" s="151" t="s">
        <v>808</v>
      </c>
      <c r="E166" s="158"/>
      <c r="F166" s="151" t="s">
        <v>809</v>
      </c>
      <c r="G166" s="216">
        <f t="shared" si="12"/>
        <v>0</v>
      </c>
      <c r="H166" s="259"/>
      <c r="I166" s="212"/>
      <c r="J166" s="212"/>
    </row>
    <row r="167" spans="1:10" ht="14.1" customHeight="1" x14ac:dyDescent="0.25">
      <c r="A167" s="212"/>
      <c r="B167" s="278" t="s">
        <v>1213</v>
      </c>
      <c r="C167" s="164"/>
      <c r="D167" s="277" t="s">
        <v>808</v>
      </c>
      <c r="E167" s="158"/>
      <c r="F167" s="277" t="s">
        <v>809</v>
      </c>
      <c r="G167" s="216">
        <f>ROUND(E167*C167,2)</f>
        <v>0</v>
      </c>
      <c r="H167" s="259"/>
      <c r="I167" s="212"/>
      <c r="J167" s="212"/>
    </row>
    <row r="168" spans="1:10" ht="14.1" customHeight="1" x14ac:dyDescent="0.25">
      <c r="A168" s="212"/>
      <c r="B168" s="278" t="s">
        <v>1198</v>
      </c>
      <c r="C168" s="164"/>
      <c r="D168" s="277" t="s">
        <v>808</v>
      </c>
      <c r="E168" s="158"/>
      <c r="F168" s="277" t="s">
        <v>809</v>
      </c>
      <c r="G168" s="216">
        <f>ROUND(E168*C168,2)</f>
        <v>0</v>
      </c>
      <c r="H168" s="259"/>
      <c r="I168" s="212"/>
      <c r="J168" s="212"/>
    </row>
    <row r="169" spans="1:10" ht="14.1" customHeight="1" x14ac:dyDescent="0.25">
      <c r="A169" s="212"/>
      <c r="B169" s="203" t="s">
        <v>712</v>
      </c>
      <c r="C169" s="164"/>
      <c r="D169" s="164"/>
      <c r="E169" s="158"/>
      <c r="F169" s="164"/>
      <c r="G169" s="216">
        <f t="shared" si="12"/>
        <v>0</v>
      </c>
      <c r="H169" s="259"/>
      <c r="I169" s="212"/>
      <c r="J169" s="212"/>
    </row>
    <row r="170" spans="1:10" ht="14.1" customHeight="1" x14ac:dyDescent="0.25">
      <c r="A170" s="212"/>
      <c r="B170" s="203" t="s">
        <v>712</v>
      </c>
      <c r="C170" s="164"/>
      <c r="D170" s="164"/>
      <c r="E170" s="158"/>
      <c r="F170" s="164"/>
      <c r="G170" s="216">
        <f t="shared" si="12"/>
        <v>0</v>
      </c>
      <c r="H170" s="259"/>
      <c r="I170" s="212"/>
      <c r="J170" s="212"/>
    </row>
    <row r="171" spans="1:10" ht="14.1" customHeight="1" x14ac:dyDescent="0.25">
      <c r="A171" s="212"/>
      <c r="B171" s="156" t="s">
        <v>797</v>
      </c>
      <c r="C171" s="178"/>
      <c r="D171" s="178"/>
      <c r="E171" s="135"/>
      <c r="F171" s="179"/>
      <c r="G171" s="201">
        <f>SUM(G165:G170)</f>
        <v>0</v>
      </c>
      <c r="H171" s="259"/>
      <c r="I171" s="212"/>
      <c r="J171" s="212"/>
    </row>
    <row r="172" spans="1:10" ht="15" x14ac:dyDescent="0.25">
      <c r="A172" s="212"/>
      <c r="B172" s="233" t="s">
        <v>883</v>
      </c>
      <c r="C172" s="655" t="s">
        <v>795</v>
      </c>
      <c r="D172" s="656"/>
      <c r="E172" s="655" t="s">
        <v>796</v>
      </c>
      <c r="F172" s="656"/>
      <c r="G172" s="234" t="s">
        <v>797</v>
      </c>
      <c r="H172" s="259"/>
      <c r="I172" s="212"/>
      <c r="J172" s="212"/>
    </row>
    <row r="173" spans="1:10" ht="14.1" customHeight="1" x14ac:dyDescent="0.25">
      <c r="A173" s="212"/>
      <c r="B173" s="235" t="s">
        <v>333</v>
      </c>
      <c r="C173" s="164"/>
      <c r="D173" s="173" t="s">
        <v>823</v>
      </c>
      <c r="E173" s="158"/>
      <c r="F173" s="173" t="s">
        <v>824</v>
      </c>
      <c r="G173" s="216">
        <f t="shared" ref="G173:G179" si="13">ROUND(E173*C173,2)</f>
        <v>0</v>
      </c>
      <c r="H173" s="259"/>
      <c r="I173" s="212"/>
      <c r="J173" s="212"/>
    </row>
    <row r="174" spans="1:10" ht="14.1" customHeight="1" x14ac:dyDescent="0.25">
      <c r="A174" s="212"/>
      <c r="B174" s="235" t="s">
        <v>316</v>
      </c>
      <c r="C174" s="164"/>
      <c r="D174" s="151" t="s">
        <v>808</v>
      </c>
      <c r="E174" s="158"/>
      <c r="F174" s="151" t="s">
        <v>809</v>
      </c>
      <c r="G174" s="216">
        <f t="shared" si="13"/>
        <v>0</v>
      </c>
      <c r="H174" s="259"/>
      <c r="I174" s="212"/>
      <c r="J174" s="212"/>
    </row>
    <row r="175" spans="1:10" ht="14.1" customHeight="1" x14ac:dyDescent="0.25">
      <c r="A175" s="212"/>
      <c r="B175" s="235" t="s">
        <v>1199</v>
      </c>
      <c r="C175" s="164"/>
      <c r="D175" s="173" t="s">
        <v>823</v>
      </c>
      <c r="E175" s="158"/>
      <c r="F175" s="173" t="s">
        <v>824</v>
      </c>
      <c r="G175" s="216">
        <f t="shared" si="13"/>
        <v>0</v>
      </c>
      <c r="H175" s="259"/>
      <c r="I175" s="212"/>
      <c r="J175" s="212"/>
    </row>
    <row r="176" spans="1:10" ht="14.1" customHeight="1" x14ac:dyDescent="0.25">
      <c r="A176" s="212"/>
      <c r="B176" s="278" t="s">
        <v>655</v>
      </c>
      <c r="C176" s="164"/>
      <c r="D176" s="275" t="s">
        <v>823</v>
      </c>
      <c r="E176" s="158"/>
      <c r="F176" s="275" t="s">
        <v>824</v>
      </c>
      <c r="G176" s="216">
        <f t="shared" si="13"/>
        <v>0</v>
      </c>
      <c r="H176" s="259"/>
      <c r="I176" s="212"/>
      <c r="J176" s="212"/>
    </row>
    <row r="177" spans="1:10" ht="14.1" customHeight="1" x14ac:dyDescent="0.25">
      <c r="A177" s="212"/>
      <c r="B177" s="278" t="s">
        <v>1200</v>
      </c>
      <c r="C177" s="164"/>
      <c r="D177" s="275" t="s">
        <v>823</v>
      </c>
      <c r="E177" s="158"/>
      <c r="F177" s="275" t="s">
        <v>824</v>
      </c>
      <c r="G177" s="216">
        <f t="shared" si="13"/>
        <v>0</v>
      </c>
      <c r="H177" s="259"/>
      <c r="I177" s="212"/>
      <c r="J177" s="212"/>
    </row>
    <row r="178" spans="1:10" ht="14.1" customHeight="1" x14ac:dyDescent="0.25">
      <c r="A178" s="212"/>
      <c r="B178" s="203" t="s">
        <v>712</v>
      </c>
      <c r="C178" s="164"/>
      <c r="D178" s="164"/>
      <c r="E178" s="158"/>
      <c r="F178" s="164"/>
      <c r="G178" s="216">
        <f t="shared" si="13"/>
        <v>0</v>
      </c>
      <c r="H178" s="259"/>
      <c r="I178" s="212"/>
      <c r="J178" s="212"/>
    </row>
    <row r="179" spans="1:10" ht="14.1" customHeight="1" x14ac:dyDescent="0.25">
      <c r="A179" s="212"/>
      <c r="B179" s="203" t="s">
        <v>712</v>
      </c>
      <c r="C179" s="164"/>
      <c r="D179" s="164"/>
      <c r="E179" s="158"/>
      <c r="F179" s="164"/>
      <c r="G179" s="216">
        <f t="shared" si="13"/>
        <v>0</v>
      </c>
      <c r="H179" s="259"/>
      <c r="I179" s="212"/>
      <c r="J179" s="212"/>
    </row>
    <row r="180" spans="1:10" ht="14.1" customHeight="1" x14ac:dyDescent="0.25">
      <c r="A180" s="212"/>
      <c r="B180" s="156" t="s">
        <v>797</v>
      </c>
      <c r="C180" s="178"/>
      <c r="D180" s="178"/>
      <c r="E180" s="135"/>
      <c r="F180" s="179"/>
      <c r="G180" s="201">
        <f>SUM(G173:G179)</f>
        <v>0</v>
      </c>
      <c r="H180" s="259"/>
      <c r="I180" s="212"/>
      <c r="J180" s="212"/>
    </row>
    <row r="181" spans="1:10" ht="15" x14ac:dyDescent="0.25">
      <c r="A181" s="212"/>
      <c r="B181" s="233" t="s">
        <v>884</v>
      </c>
      <c r="C181" s="655" t="s">
        <v>795</v>
      </c>
      <c r="D181" s="656"/>
      <c r="E181" s="655" t="s">
        <v>796</v>
      </c>
      <c r="F181" s="656"/>
      <c r="G181" s="234" t="s">
        <v>797</v>
      </c>
      <c r="H181" s="259"/>
      <c r="I181" s="212"/>
      <c r="J181" s="212"/>
    </row>
    <row r="182" spans="1:10" ht="14.1" customHeight="1" x14ac:dyDescent="0.25">
      <c r="A182" s="212"/>
      <c r="B182" s="235" t="s">
        <v>862</v>
      </c>
      <c r="C182" s="164"/>
      <c r="D182" s="151" t="s">
        <v>808</v>
      </c>
      <c r="E182" s="158"/>
      <c r="F182" s="151" t="s">
        <v>809</v>
      </c>
      <c r="G182" s="216">
        <f t="shared" ref="G182:G191" si="14">ROUND(E182*C182,2)</f>
        <v>0</v>
      </c>
      <c r="H182" s="259"/>
      <c r="I182" s="212"/>
      <c r="J182" s="212"/>
    </row>
    <row r="183" spans="1:10" ht="14.1" customHeight="1" x14ac:dyDescent="0.25">
      <c r="A183" s="212"/>
      <c r="B183" s="235" t="s">
        <v>863</v>
      </c>
      <c r="C183" s="164"/>
      <c r="D183" s="173" t="s">
        <v>823</v>
      </c>
      <c r="E183" s="158"/>
      <c r="F183" s="173" t="s">
        <v>824</v>
      </c>
      <c r="G183" s="216">
        <f t="shared" si="14"/>
        <v>0</v>
      </c>
      <c r="H183" s="259"/>
      <c r="I183" s="212"/>
      <c r="J183" s="212"/>
    </row>
    <row r="184" spans="1:10" ht="14.1" customHeight="1" x14ac:dyDescent="0.25">
      <c r="A184" s="212"/>
      <c r="B184" s="235" t="s">
        <v>864</v>
      </c>
      <c r="C184" s="164"/>
      <c r="D184" s="151" t="s">
        <v>808</v>
      </c>
      <c r="E184" s="158"/>
      <c r="F184" s="151" t="s">
        <v>809</v>
      </c>
      <c r="G184" s="216">
        <f t="shared" si="14"/>
        <v>0</v>
      </c>
      <c r="H184" s="259"/>
      <c r="I184" s="212"/>
      <c r="J184" s="212"/>
    </row>
    <row r="185" spans="1:10" ht="14.1" customHeight="1" x14ac:dyDescent="0.25">
      <c r="A185" s="212"/>
      <c r="B185" s="235" t="s">
        <v>865</v>
      </c>
      <c r="C185" s="164"/>
      <c r="D185" s="151" t="s">
        <v>808</v>
      </c>
      <c r="E185" s="158"/>
      <c r="F185" s="151" t="s">
        <v>809</v>
      </c>
      <c r="G185" s="216">
        <f t="shared" si="14"/>
        <v>0</v>
      </c>
      <c r="H185" s="259"/>
      <c r="I185" s="212"/>
      <c r="J185" s="212"/>
    </row>
    <row r="186" spans="1:10" ht="14.1" customHeight="1" x14ac:dyDescent="0.25">
      <c r="A186" s="212"/>
      <c r="B186" s="235" t="s">
        <v>1189</v>
      </c>
      <c r="C186" s="164"/>
      <c r="D186" s="173" t="s">
        <v>823</v>
      </c>
      <c r="E186" s="158"/>
      <c r="F186" s="173" t="s">
        <v>824</v>
      </c>
      <c r="G186" s="216">
        <f t="shared" si="14"/>
        <v>0</v>
      </c>
      <c r="H186" s="259"/>
      <c r="I186" s="212"/>
      <c r="J186" s="212"/>
    </row>
    <row r="187" spans="1:10" ht="14.1" customHeight="1" x14ac:dyDescent="0.25">
      <c r="A187" s="212"/>
      <c r="B187" s="278" t="s">
        <v>1201</v>
      </c>
      <c r="C187" s="164"/>
      <c r="D187" s="275" t="s">
        <v>808</v>
      </c>
      <c r="E187" s="158"/>
      <c r="F187" s="277" t="s">
        <v>809</v>
      </c>
      <c r="G187" s="216">
        <f>ROUND(E187*C187,2)</f>
        <v>0</v>
      </c>
      <c r="H187" s="259"/>
      <c r="I187" s="212"/>
      <c r="J187" s="212"/>
    </row>
    <row r="188" spans="1:10" ht="14.1" customHeight="1" x14ac:dyDescent="0.25">
      <c r="A188" s="212"/>
      <c r="B188" s="278" t="s">
        <v>656</v>
      </c>
      <c r="C188" s="164"/>
      <c r="D188" s="275" t="s">
        <v>808</v>
      </c>
      <c r="E188" s="158"/>
      <c r="F188" s="277" t="s">
        <v>809</v>
      </c>
      <c r="G188" s="216">
        <f>ROUND(E188*C188,2)</f>
        <v>0</v>
      </c>
      <c r="H188" s="259"/>
      <c r="I188" s="212"/>
      <c r="J188" s="212"/>
    </row>
    <row r="189" spans="1:10" ht="14.1" customHeight="1" x14ac:dyDescent="0.25">
      <c r="A189" s="212"/>
      <c r="B189" s="278" t="s">
        <v>657</v>
      </c>
      <c r="C189" s="164"/>
      <c r="D189" s="275" t="s">
        <v>808</v>
      </c>
      <c r="E189" s="158"/>
      <c r="F189" s="277" t="s">
        <v>809</v>
      </c>
      <c r="G189" s="216">
        <f>ROUND(E189*C189,2)</f>
        <v>0</v>
      </c>
      <c r="H189" s="259"/>
      <c r="I189" s="212"/>
      <c r="J189" s="212"/>
    </row>
    <row r="190" spans="1:10" ht="14.1" customHeight="1" x14ac:dyDescent="0.25">
      <c r="A190" s="212"/>
      <c r="B190" s="203" t="s">
        <v>712</v>
      </c>
      <c r="C190" s="164"/>
      <c r="D190" s="164"/>
      <c r="E190" s="158"/>
      <c r="F190" s="164"/>
      <c r="G190" s="216">
        <f t="shared" si="14"/>
        <v>0</v>
      </c>
      <c r="H190" s="259"/>
      <c r="I190" s="212"/>
      <c r="J190" s="212"/>
    </row>
    <row r="191" spans="1:10" ht="14.1" customHeight="1" x14ac:dyDescent="0.25">
      <c r="A191" s="212"/>
      <c r="B191" s="203" t="s">
        <v>712</v>
      </c>
      <c r="C191" s="164"/>
      <c r="D191" s="164"/>
      <c r="E191" s="158"/>
      <c r="F191" s="164"/>
      <c r="G191" s="216">
        <f t="shared" si="14"/>
        <v>0</v>
      </c>
      <c r="H191" s="259"/>
      <c r="I191" s="212"/>
      <c r="J191" s="212"/>
    </row>
    <row r="192" spans="1:10" ht="14.1" customHeight="1" x14ac:dyDescent="0.25">
      <c r="A192" s="212"/>
      <c r="B192" s="156" t="s">
        <v>797</v>
      </c>
      <c r="C192" s="178"/>
      <c r="D192" s="178"/>
      <c r="E192" s="135"/>
      <c r="F192" s="179"/>
      <c r="G192" s="201">
        <f>SUM(G182:G191)</f>
        <v>0</v>
      </c>
      <c r="H192" s="259"/>
      <c r="I192" s="212"/>
      <c r="J192" s="212"/>
    </row>
    <row r="193" spans="1:10" ht="15" x14ac:dyDescent="0.25">
      <c r="A193" s="212"/>
      <c r="B193" s="233" t="s">
        <v>885</v>
      </c>
      <c r="C193" s="655" t="s">
        <v>795</v>
      </c>
      <c r="D193" s="656"/>
      <c r="E193" s="655" t="s">
        <v>796</v>
      </c>
      <c r="F193" s="656"/>
      <c r="G193" s="234" t="s">
        <v>797</v>
      </c>
      <c r="H193" s="259"/>
      <c r="I193" s="212"/>
      <c r="J193" s="212"/>
    </row>
    <row r="194" spans="1:10" ht="14.1" customHeight="1" x14ac:dyDescent="0.25">
      <c r="A194" s="212"/>
      <c r="B194" s="235" t="s">
        <v>867</v>
      </c>
      <c r="C194" s="164"/>
      <c r="D194" s="236" t="s">
        <v>808</v>
      </c>
      <c r="E194" s="158"/>
      <c r="F194" s="236" t="s">
        <v>809</v>
      </c>
      <c r="G194" s="216">
        <f t="shared" ref="G194:G209" si="15">ROUND(E194*C194,2)</f>
        <v>0</v>
      </c>
      <c r="H194" s="259"/>
      <c r="I194" s="212"/>
      <c r="J194" s="212"/>
    </row>
    <row r="195" spans="1:10" ht="14.1" customHeight="1" x14ac:dyDescent="0.25">
      <c r="A195" s="212"/>
      <c r="B195" s="235" t="s">
        <v>1203</v>
      </c>
      <c r="C195" s="164"/>
      <c r="D195" s="236" t="s">
        <v>808</v>
      </c>
      <c r="E195" s="158"/>
      <c r="F195" s="236" t="s">
        <v>809</v>
      </c>
      <c r="G195" s="216">
        <f t="shared" si="15"/>
        <v>0</v>
      </c>
      <c r="H195" s="259"/>
      <c r="I195" s="212"/>
      <c r="J195" s="212"/>
    </row>
    <row r="196" spans="1:10" ht="14.1" customHeight="1" x14ac:dyDescent="0.25">
      <c r="A196" s="212"/>
      <c r="B196" s="235" t="s">
        <v>868</v>
      </c>
      <c r="C196" s="164"/>
      <c r="D196" s="236" t="s">
        <v>808</v>
      </c>
      <c r="E196" s="158"/>
      <c r="F196" s="236" t="s">
        <v>809</v>
      </c>
      <c r="G196" s="216">
        <f t="shared" si="15"/>
        <v>0</v>
      </c>
      <c r="H196" s="259"/>
      <c r="I196" s="212"/>
      <c r="J196" s="212"/>
    </row>
    <row r="197" spans="1:10" ht="14.1" customHeight="1" x14ac:dyDescent="0.25">
      <c r="A197" s="212"/>
      <c r="B197" s="235" t="s">
        <v>869</v>
      </c>
      <c r="C197" s="164"/>
      <c r="D197" s="236" t="s">
        <v>808</v>
      </c>
      <c r="E197" s="158"/>
      <c r="F197" s="236" t="s">
        <v>809</v>
      </c>
      <c r="G197" s="216">
        <f t="shared" si="15"/>
        <v>0</v>
      </c>
      <c r="H197" s="259"/>
      <c r="I197" s="212"/>
      <c r="J197" s="212"/>
    </row>
    <row r="198" spans="1:10" ht="14.1" customHeight="1" x14ac:dyDescent="0.25">
      <c r="A198" s="212"/>
      <c r="B198" s="235" t="s">
        <v>329</v>
      </c>
      <c r="C198" s="164"/>
      <c r="D198" s="236" t="s">
        <v>808</v>
      </c>
      <c r="E198" s="158"/>
      <c r="F198" s="236" t="s">
        <v>809</v>
      </c>
      <c r="G198" s="216">
        <f t="shared" si="15"/>
        <v>0</v>
      </c>
      <c r="H198" s="259"/>
      <c r="I198" s="212"/>
      <c r="J198" s="212"/>
    </row>
    <row r="199" spans="1:10" ht="14.1" customHeight="1" x14ac:dyDescent="0.25">
      <c r="A199" s="212"/>
      <c r="B199" s="235" t="s">
        <v>330</v>
      </c>
      <c r="C199" s="164"/>
      <c r="D199" s="236" t="s">
        <v>808</v>
      </c>
      <c r="E199" s="158"/>
      <c r="F199" s="236" t="s">
        <v>809</v>
      </c>
      <c r="G199" s="216">
        <f t="shared" si="15"/>
        <v>0</v>
      </c>
      <c r="H199" s="259"/>
      <c r="I199" s="212"/>
      <c r="J199" s="212"/>
    </row>
    <row r="200" spans="1:10" ht="14.1" customHeight="1" x14ac:dyDescent="0.25">
      <c r="A200" s="212"/>
      <c r="B200" s="235" t="s">
        <v>331</v>
      </c>
      <c r="C200" s="164"/>
      <c r="D200" s="236" t="s">
        <v>808</v>
      </c>
      <c r="E200" s="158"/>
      <c r="F200" s="236" t="s">
        <v>809</v>
      </c>
      <c r="G200" s="216">
        <f t="shared" si="15"/>
        <v>0</v>
      </c>
      <c r="H200" s="259"/>
      <c r="I200" s="212"/>
      <c r="J200" s="212"/>
    </row>
    <row r="201" spans="1:10" ht="14.1" customHeight="1" x14ac:dyDescent="0.25">
      <c r="A201" s="212"/>
      <c r="B201" s="235" t="s">
        <v>870</v>
      </c>
      <c r="C201" s="164"/>
      <c r="D201" s="236" t="s">
        <v>808</v>
      </c>
      <c r="E201" s="158"/>
      <c r="F201" s="236" t="s">
        <v>809</v>
      </c>
      <c r="G201" s="216">
        <f t="shared" si="15"/>
        <v>0</v>
      </c>
      <c r="H201" s="259"/>
      <c r="I201" s="212"/>
      <c r="J201" s="212"/>
    </row>
    <row r="202" spans="1:10" ht="14.1" customHeight="1" x14ac:dyDescent="0.25">
      <c r="A202" s="212"/>
      <c r="B202" s="235" t="s">
        <v>317</v>
      </c>
      <c r="C202" s="164"/>
      <c r="D202" s="236" t="s">
        <v>808</v>
      </c>
      <c r="E202" s="158"/>
      <c r="F202" s="236" t="s">
        <v>809</v>
      </c>
      <c r="G202" s="216">
        <f t="shared" si="15"/>
        <v>0</v>
      </c>
      <c r="H202" s="259"/>
      <c r="I202" s="212"/>
      <c r="J202" s="212"/>
    </row>
    <row r="203" spans="1:10" ht="14.1" customHeight="1" x14ac:dyDescent="0.25">
      <c r="A203" s="212"/>
      <c r="B203" s="235" t="s">
        <v>318</v>
      </c>
      <c r="C203" s="164"/>
      <c r="D203" s="236" t="s">
        <v>808</v>
      </c>
      <c r="E203" s="158"/>
      <c r="F203" s="236" t="s">
        <v>809</v>
      </c>
      <c r="G203" s="216">
        <f t="shared" si="15"/>
        <v>0</v>
      </c>
      <c r="H203" s="259"/>
      <c r="I203" s="212"/>
      <c r="J203" s="212"/>
    </row>
    <row r="204" spans="1:10" ht="14.1" customHeight="1" x14ac:dyDescent="0.25">
      <c r="A204" s="212"/>
      <c r="B204" s="235" t="s">
        <v>1202</v>
      </c>
      <c r="C204" s="164"/>
      <c r="D204" s="236" t="s">
        <v>808</v>
      </c>
      <c r="E204" s="158"/>
      <c r="F204" s="236" t="s">
        <v>809</v>
      </c>
      <c r="G204" s="216">
        <f t="shared" si="15"/>
        <v>0</v>
      </c>
      <c r="H204" s="259"/>
      <c r="I204" s="212"/>
      <c r="J204" s="212"/>
    </row>
    <row r="205" spans="1:10" ht="14.1" customHeight="1" x14ac:dyDescent="0.25">
      <c r="A205" s="212"/>
      <c r="B205" s="235" t="s">
        <v>332</v>
      </c>
      <c r="C205" s="164"/>
      <c r="D205" s="236" t="s">
        <v>823</v>
      </c>
      <c r="E205" s="158"/>
      <c r="F205" s="236" t="s">
        <v>824</v>
      </c>
      <c r="G205" s="216">
        <f t="shared" si="15"/>
        <v>0</v>
      </c>
      <c r="H205" s="259"/>
      <c r="I205" s="212"/>
      <c r="J205" s="212"/>
    </row>
    <row r="206" spans="1:10" ht="14.1" customHeight="1" x14ac:dyDescent="0.25">
      <c r="A206" s="212"/>
      <c r="B206" s="278" t="s">
        <v>1204</v>
      </c>
      <c r="C206" s="164"/>
      <c r="D206" s="279" t="s">
        <v>808</v>
      </c>
      <c r="E206" s="158"/>
      <c r="F206" s="279" t="s">
        <v>809</v>
      </c>
      <c r="G206" s="216">
        <f>ROUND(E206*C206,2)</f>
        <v>0</v>
      </c>
      <c r="H206" s="259"/>
      <c r="I206" s="212"/>
      <c r="J206" s="212"/>
    </row>
    <row r="207" spans="1:10" ht="14.1" customHeight="1" x14ac:dyDescent="0.25">
      <c r="A207" s="212"/>
      <c r="B207" s="278" t="s">
        <v>1205</v>
      </c>
      <c r="C207" s="164"/>
      <c r="D207" s="279" t="s">
        <v>808</v>
      </c>
      <c r="E207" s="158"/>
      <c r="F207" s="279" t="s">
        <v>809</v>
      </c>
      <c r="G207" s="216">
        <f>ROUND(E207*C207,2)</f>
        <v>0</v>
      </c>
      <c r="H207" s="259"/>
      <c r="I207" s="212"/>
      <c r="J207" s="212"/>
    </row>
    <row r="208" spans="1:10" ht="14.1" customHeight="1" x14ac:dyDescent="0.25">
      <c r="A208" s="212"/>
      <c r="B208" s="203" t="s">
        <v>712</v>
      </c>
      <c r="C208" s="164"/>
      <c r="D208" s="164"/>
      <c r="E208" s="158"/>
      <c r="F208" s="164"/>
      <c r="G208" s="216">
        <f t="shared" si="15"/>
        <v>0</v>
      </c>
      <c r="H208" s="259"/>
      <c r="I208" s="212"/>
      <c r="J208" s="212"/>
    </row>
    <row r="209" spans="1:10" ht="14.1" customHeight="1" x14ac:dyDescent="0.25">
      <c r="A209" s="212"/>
      <c r="B209" s="203" t="s">
        <v>712</v>
      </c>
      <c r="C209" s="164"/>
      <c r="D209" s="164"/>
      <c r="E209" s="158"/>
      <c r="F209" s="164"/>
      <c r="G209" s="216">
        <f t="shared" si="15"/>
        <v>0</v>
      </c>
      <c r="H209" s="259"/>
      <c r="I209" s="212"/>
      <c r="J209" s="212"/>
    </row>
    <row r="210" spans="1:10" ht="14.1" customHeight="1" x14ac:dyDescent="0.25">
      <c r="A210" s="212"/>
      <c r="B210" s="156" t="s">
        <v>797</v>
      </c>
      <c r="C210" s="178"/>
      <c r="D210" s="178"/>
      <c r="E210" s="135"/>
      <c r="F210" s="179"/>
      <c r="G210" s="201">
        <f>SUM(G194:G209)</f>
        <v>0</v>
      </c>
      <c r="H210" s="259"/>
      <c r="I210" s="212"/>
      <c r="J210" s="212"/>
    </row>
    <row r="211" spans="1:10" ht="15" x14ac:dyDescent="0.25">
      <c r="A211" s="212"/>
      <c r="B211" s="233" t="s">
        <v>886</v>
      </c>
      <c r="C211" s="655" t="s">
        <v>795</v>
      </c>
      <c r="D211" s="656"/>
      <c r="E211" s="655" t="s">
        <v>796</v>
      </c>
      <c r="F211" s="656"/>
      <c r="G211" s="234" t="s">
        <v>797</v>
      </c>
      <c r="H211" s="259"/>
      <c r="I211" s="212"/>
      <c r="J211" s="212"/>
    </row>
    <row r="212" spans="1:10" ht="14.1" customHeight="1" x14ac:dyDescent="0.25">
      <c r="A212" s="212"/>
      <c r="B212" s="235" t="s">
        <v>871</v>
      </c>
      <c r="C212" s="164"/>
      <c r="D212" s="236" t="s">
        <v>808</v>
      </c>
      <c r="E212" s="158"/>
      <c r="F212" s="236" t="s">
        <v>809</v>
      </c>
      <c r="G212" s="216">
        <f t="shared" ref="G212:G225" si="16">ROUND(E212*C212,2)</f>
        <v>0</v>
      </c>
      <c r="H212" s="259"/>
      <c r="I212" s="212"/>
      <c r="J212" s="212"/>
    </row>
    <row r="213" spans="1:10" ht="14.1" customHeight="1" x14ac:dyDescent="0.25">
      <c r="A213" s="212"/>
      <c r="B213" s="235" t="s">
        <v>319</v>
      </c>
      <c r="C213" s="164"/>
      <c r="D213" s="236" t="s">
        <v>808</v>
      </c>
      <c r="E213" s="158"/>
      <c r="F213" s="236" t="s">
        <v>809</v>
      </c>
      <c r="G213" s="216">
        <f t="shared" si="16"/>
        <v>0</v>
      </c>
      <c r="H213" s="259"/>
      <c r="I213" s="212"/>
      <c r="J213" s="212"/>
    </row>
    <row r="214" spans="1:10" ht="14.1" customHeight="1" x14ac:dyDescent="0.25">
      <c r="A214" s="212"/>
      <c r="B214" s="235" t="s">
        <v>320</v>
      </c>
      <c r="C214" s="164"/>
      <c r="D214" s="236" t="s">
        <v>808</v>
      </c>
      <c r="E214" s="158"/>
      <c r="F214" s="236" t="s">
        <v>809</v>
      </c>
      <c r="G214" s="216">
        <f t="shared" si="16"/>
        <v>0</v>
      </c>
      <c r="H214" s="259"/>
      <c r="I214" s="212"/>
      <c r="J214" s="212"/>
    </row>
    <row r="215" spans="1:10" ht="14.1" customHeight="1" x14ac:dyDescent="0.25">
      <c r="A215" s="212"/>
      <c r="B215" s="235" t="s">
        <v>872</v>
      </c>
      <c r="C215" s="164"/>
      <c r="D215" s="236" t="s">
        <v>808</v>
      </c>
      <c r="E215" s="158"/>
      <c r="F215" s="236" t="s">
        <v>809</v>
      </c>
      <c r="G215" s="216">
        <f t="shared" si="16"/>
        <v>0</v>
      </c>
      <c r="H215" s="259"/>
      <c r="I215" s="212"/>
      <c r="J215" s="212"/>
    </row>
    <row r="216" spans="1:10" ht="14.1" customHeight="1" x14ac:dyDescent="0.25">
      <c r="A216" s="212"/>
      <c r="B216" s="235" t="s">
        <v>873</v>
      </c>
      <c r="C216" s="164"/>
      <c r="D216" s="236" t="s">
        <v>808</v>
      </c>
      <c r="E216" s="158"/>
      <c r="F216" s="236" t="s">
        <v>809</v>
      </c>
      <c r="G216" s="216">
        <f t="shared" si="16"/>
        <v>0</v>
      </c>
      <c r="H216" s="259"/>
      <c r="I216" s="212"/>
      <c r="J216" s="212"/>
    </row>
    <row r="217" spans="1:10" ht="14.1" customHeight="1" x14ac:dyDescent="0.25">
      <c r="A217" s="212"/>
      <c r="B217" s="235" t="s">
        <v>321</v>
      </c>
      <c r="C217" s="164"/>
      <c r="D217" s="236" t="s">
        <v>823</v>
      </c>
      <c r="E217" s="158"/>
      <c r="F217" s="236" t="s">
        <v>824</v>
      </c>
      <c r="G217" s="216">
        <f t="shared" si="16"/>
        <v>0</v>
      </c>
      <c r="H217" s="259"/>
      <c r="I217" s="212"/>
      <c r="J217" s="212"/>
    </row>
    <row r="218" spans="1:10" ht="14.1" customHeight="1" x14ac:dyDescent="0.25">
      <c r="A218" s="212"/>
      <c r="B218" s="235" t="s">
        <v>1206</v>
      </c>
      <c r="C218" s="164"/>
      <c r="D218" s="236" t="s">
        <v>808</v>
      </c>
      <c r="E218" s="158"/>
      <c r="F218" s="236" t="s">
        <v>809</v>
      </c>
      <c r="G218" s="216">
        <f t="shared" si="16"/>
        <v>0</v>
      </c>
      <c r="H218" s="259"/>
      <c r="I218" s="212"/>
      <c r="J218" s="212"/>
    </row>
    <row r="219" spans="1:10" ht="14.1" customHeight="1" x14ac:dyDescent="0.25">
      <c r="A219" s="212"/>
      <c r="B219" s="235" t="s">
        <v>1207</v>
      </c>
      <c r="C219" s="164"/>
      <c r="D219" s="236" t="s">
        <v>808</v>
      </c>
      <c r="E219" s="158"/>
      <c r="F219" s="236" t="s">
        <v>809</v>
      </c>
      <c r="G219" s="216">
        <f t="shared" si="16"/>
        <v>0</v>
      </c>
      <c r="H219" s="259"/>
      <c r="I219" s="212"/>
      <c r="J219" s="212"/>
    </row>
    <row r="220" spans="1:10" ht="14.1" customHeight="1" x14ac:dyDescent="0.25">
      <c r="A220" s="212"/>
      <c r="B220" s="235" t="s">
        <v>322</v>
      </c>
      <c r="C220" s="164"/>
      <c r="D220" s="236" t="s">
        <v>808</v>
      </c>
      <c r="E220" s="158"/>
      <c r="F220" s="236" t="s">
        <v>809</v>
      </c>
      <c r="G220" s="216">
        <f t="shared" si="16"/>
        <v>0</v>
      </c>
      <c r="H220" s="259"/>
      <c r="I220" s="212"/>
      <c r="J220" s="212"/>
    </row>
    <row r="221" spans="1:10" ht="14.1" customHeight="1" x14ac:dyDescent="0.25">
      <c r="A221" s="212"/>
      <c r="B221" s="235" t="s">
        <v>1190</v>
      </c>
      <c r="C221" s="164"/>
      <c r="D221" s="236" t="s">
        <v>808</v>
      </c>
      <c r="E221" s="158"/>
      <c r="F221" s="236" t="s">
        <v>809</v>
      </c>
      <c r="G221" s="216">
        <f t="shared" si="16"/>
        <v>0</v>
      </c>
      <c r="H221" s="259"/>
      <c r="I221" s="212"/>
      <c r="J221" s="212"/>
    </row>
    <row r="222" spans="1:10" ht="14.1" customHeight="1" x14ac:dyDescent="0.25">
      <c r="A222" s="212"/>
      <c r="B222" s="235" t="s">
        <v>874</v>
      </c>
      <c r="C222" s="164"/>
      <c r="D222" s="236" t="s">
        <v>808</v>
      </c>
      <c r="E222" s="158"/>
      <c r="F222" s="236" t="s">
        <v>809</v>
      </c>
      <c r="G222" s="216">
        <f t="shared" si="16"/>
        <v>0</v>
      </c>
      <c r="H222" s="259"/>
      <c r="I222" s="212"/>
      <c r="J222" s="212"/>
    </row>
    <row r="223" spans="1:10" ht="14.1" customHeight="1" x14ac:dyDescent="0.25">
      <c r="A223" s="212"/>
      <c r="B223" s="278" t="s">
        <v>1208</v>
      </c>
      <c r="C223" s="164"/>
      <c r="D223" s="279" t="s">
        <v>808</v>
      </c>
      <c r="E223" s="158"/>
      <c r="F223" s="279" t="s">
        <v>809</v>
      </c>
      <c r="G223" s="216">
        <f>ROUND(E223*C223,2)</f>
        <v>0</v>
      </c>
      <c r="H223" s="259"/>
      <c r="I223" s="212"/>
      <c r="J223" s="212"/>
    </row>
    <row r="224" spans="1:10" ht="14.1" customHeight="1" x14ac:dyDescent="0.25">
      <c r="A224" s="212"/>
      <c r="B224" s="203" t="s">
        <v>712</v>
      </c>
      <c r="C224" s="164"/>
      <c r="D224" s="164"/>
      <c r="E224" s="158"/>
      <c r="F224" s="164"/>
      <c r="G224" s="216">
        <f t="shared" si="16"/>
        <v>0</v>
      </c>
      <c r="H224" s="259"/>
      <c r="I224" s="212"/>
      <c r="J224" s="212"/>
    </row>
    <row r="225" spans="1:10" ht="14.1" customHeight="1" x14ac:dyDescent="0.25">
      <c r="A225" s="212"/>
      <c r="B225" s="203" t="s">
        <v>712</v>
      </c>
      <c r="C225" s="164"/>
      <c r="D225" s="164"/>
      <c r="E225" s="158"/>
      <c r="F225" s="164"/>
      <c r="G225" s="216">
        <f t="shared" si="16"/>
        <v>0</v>
      </c>
      <c r="H225" s="259"/>
      <c r="I225" s="212"/>
      <c r="J225" s="212"/>
    </row>
    <row r="226" spans="1:10" ht="14.1" customHeight="1" x14ac:dyDescent="0.25">
      <c r="A226" s="212"/>
      <c r="B226" s="156" t="s">
        <v>797</v>
      </c>
      <c r="C226" s="178"/>
      <c r="D226" s="178"/>
      <c r="E226" s="135"/>
      <c r="F226" s="179"/>
      <c r="G226" s="202">
        <f>SUM(G212:G225)</f>
        <v>0</v>
      </c>
      <c r="H226" s="259"/>
      <c r="I226" s="212"/>
      <c r="J226" s="212"/>
    </row>
    <row r="227" spans="1:10" ht="15" x14ac:dyDescent="0.25">
      <c r="A227" s="212"/>
      <c r="B227" s="233" t="s">
        <v>875</v>
      </c>
      <c r="C227" s="655" t="s">
        <v>795</v>
      </c>
      <c r="D227" s="656"/>
      <c r="E227" s="655" t="s">
        <v>796</v>
      </c>
      <c r="F227" s="656"/>
      <c r="G227" s="234" t="s">
        <v>797</v>
      </c>
      <c r="H227" s="259"/>
      <c r="I227" s="212"/>
      <c r="J227" s="212"/>
    </row>
    <row r="228" spans="1:10" ht="14.1" customHeight="1" x14ac:dyDescent="0.25">
      <c r="A228" s="212"/>
      <c r="B228" s="235" t="s">
        <v>724</v>
      </c>
      <c r="C228" s="164"/>
      <c r="D228" s="236" t="s">
        <v>808</v>
      </c>
      <c r="E228" s="158"/>
      <c r="F228" s="236" t="s">
        <v>809</v>
      </c>
      <c r="G228" s="216">
        <f t="shared" ref="G228:G234" si="17">ROUND(E228*C228,2)</f>
        <v>0</v>
      </c>
      <c r="H228" s="259"/>
      <c r="I228" s="212"/>
      <c r="J228" s="212"/>
    </row>
    <row r="229" spans="1:10" ht="14.1" customHeight="1" x14ac:dyDescent="0.25">
      <c r="A229" s="212"/>
      <c r="B229" s="235" t="s">
        <v>876</v>
      </c>
      <c r="C229" s="164"/>
      <c r="D229" s="236" t="s">
        <v>823</v>
      </c>
      <c r="E229" s="158"/>
      <c r="F229" s="236" t="s">
        <v>824</v>
      </c>
      <c r="G229" s="216">
        <f t="shared" si="17"/>
        <v>0</v>
      </c>
      <c r="H229" s="259"/>
      <c r="I229" s="212"/>
      <c r="J229" s="212"/>
    </row>
    <row r="230" spans="1:10" ht="14.1" customHeight="1" x14ac:dyDescent="0.25">
      <c r="A230" s="212"/>
      <c r="B230" s="235" t="s">
        <v>1210</v>
      </c>
      <c r="C230" s="164"/>
      <c r="D230" s="236" t="s">
        <v>823</v>
      </c>
      <c r="E230" s="158"/>
      <c r="F230" s="236" t="s">
        <v>824</v>
      </c>
      <c r="G230" s="216">
        <f t="shared" si="17"/>
        <v>0</v>
      </c>
      <c r="H230" s="259"/>
      <c r="I230" s="212"/>
      <c r="J230" s="212"/>
    </row>
    <row r="231" spans="1:10" ht="14.1" customHeight="1" x14ac:dyDescent="0.25">
      <c r="A231" s="212"/>
      <c r="B231" s="235" t="s">
        <v>877</v>
      </c>
      <c r="C231" s="164"/>
      <c r="D231" s="236" t="s">
        <v>808</v>
      </c>
      <c r="E231" s="158"/>
      <c r="F231" s="236" t="s">
        <v>809</v>
      </c>
      <c r="G231" s="216">
        <f t="shared" si="17"/>
        <v>0</v>
      </c>
      <c r="H231" s="259"/>
      <c r="I231" s="212"/>
      <c r="J231" s="212"/>
    </row>
    <row r="232" spans="1:10" ht="14.1" customHeight="1" x14ac:dyDescent="0.25">
      <c r="A232" s="212"/>
      <c r="B232" s="278" t="s">
        <v>1209</v>
      </c>
      <c r="C232" s="164"/>
      <c r="D232" s="279" t="s">
        <v>808</v>
      </c>
      <c r="E232" s="158"/>
      <c r="F232" s="279" t="s">
        <v>809</v>
      </c>
      <c r="G232" s="216">
        <f>ROUND(E232*C232,2)</f>
        <v>0</v>
      </c>
      <c r="H232" s="259"/>
      <c r="I232" s="212"/>
      <c r="J232" s="212"/>
    </row>
    <row r="233" spans="1:10" ht="14.1" customHeight="1" x14ac:dyDescent="0.25">
      <c r="A233" s="212"/>
      <c r="B233" s="203" t="s">
        <v>712</v>
      </c>
      <c r="C233" s="164"/>
      <c r="D233" s="164"/>
      <c r="E233" s="158"/>
      <c r="F233" s="164"/>
      <c r="G233" s="216">
        <f t="shared" si="17"/>
        <v>0</v>
      </c>
      <c r="H233" s="259"/>
      <c r="I233" s="212"/>
      <c r="J233" s="212"/>
    </row>
    <row r="234" spans="1:10" ht="14.1" customHeight="1" x14ac:dyDescent="0.25">
      <c r="A234" s="212"/>
      <c r="B234" s="203" t="s">
        <v>712</v>
      </c>
      <c r="C234" s="164"/>
      <c r="D234" s="164"/>
      <c r="E234" s="158"/>
      <c r="F234" s="164"/>
      <c r="G234" s="216">
        <f t="shared" si="17"/>
        <v>0</v>
      </c>
      <c r="H234" s="259"/>
      <c r="I234" s="212"/>
      <c r="J234" s="212"/>
    </row>
    <row r="235" spans="1:10" ht="14.1" customHeight="1" x14ac:dyDescent="0.25">
      <c r="A235" s="212"/>
      <c r="B235" s="156" t="s">
        <v>797</v>
      </c>
      <c r="C235" s="178"/>
      <c r="D235" s="178"/>
      <c r="E235" s="135"/>
      <c r="F235" s="179"/>
      <c r="G235" s="201">
        <f>SUM(G228:G234)</f>
        <v>0</v>
      </c>
      <c r="H235" s="259"/>
      <c r="I235" s="212"/>
      <c r="J235" s="212"/>
    </row>
    <row r="236" spans="1:10" s="189" customFormat="1" ht="15" x14ac:dyDescent="0.25">
      <c r="A236" s="237"/>
      <c r="B236" s="238" t="s">
        <v>897</v>
      </c>
      <c r="C236" s="657" t="s">
        <v>795</v>
      </c>
      <c r="D236" s="658"/>
      <c r="E236" s="657" t="s">
        <v>796</v>
      </c>
      <c r="F236" s="658"/>
      <c r="G236" s="239" t="s">
        <v>797</v>
      </c>
      <c r="H236" s="259"/>
      <c r="I236" s="237"/>
      <c r="J236" s="237"/>
    </row>
    <row r="237" spans="1:10" ht="14.1" customHeight="1" x14ac:dyDescent="0.25">
      <c r="A237" s="212"/>
      <c r="B237" s="235" t="s">
        <v>878</v>
      </c>
      <c r="C237" s="164"/>
      <c r="D237" s="179" t="s">
        <v>823</v>
      </c>
      <c r="E237" s="158"/>
      <c r="F237" s="179" t="s">
        <v>824</v>
      </c>
      <c r="G237" s="216">
        <f t="shared" ref="G237:G243" si="18">ROUND(E237*C237,2)</f>
        <v>0</v>
      </c>
      <c r="H237" s="259"/>
      <c r="I237" s="212"/>
      <c r="J237" s="212"/>
    </row>
    <row r="238" spans="1:10" ht="14.1" customHeight="1" x14ac:dyDescent="0.25">
      <c r="A238" s="212"/>
      <c r="B238" s="235" t="s">
        <v>879</v>
      </c>
      <c r="C238" s="164"/>
      <c r="D238" s="179" t="s">
        <v>808</v>
      </c>
      <c r="E238" s="158"/>
      <c r="F238" s="179" t="s">
        <v>809</v>
      </c>
      <c r="G238" s="216">
        <f t="shared" si="18"/>
        <v>0</v>
      </c>
      <c r="H238" s="259"/>
      <c r="I238" s="212"/>
      <c r="J238" s="212"/>
    </row>
    <row r="239" spans="1:10" ht="14.1" customHeight="1" x14ac:dyDescent="0.25">
      <c r="A239" s="212"/>
      <c r="B239" s="235" t="s">
        <v>880</v>
      </c>
      <c r="C239" s="164"/>
      <c r="D239" s="179" t="s">
        <v>805</v>
      </c>
      <c r="E239" s="158"/>
      <c r="F239" s="179" t="s">
        <v>806</v>
      </c>
      <c r="G239" s="216">
        <f t="shared" si="18"/>
        <v>0</v>
      </c>
      <c r="H239" s="259"/>
      <c r="I239" s="212"/>
      <c r="J239" s="212"/>
    </row>
    <row r="240" spans="1:10" ht="14.1" customHeight="1" x14ac:dyDescent="0.25">
      <c r="A240" s="212"/>
      <c r="B240" s="235" t="s">
        <v>1211</v>
      </c>
      <c r="C240" s="164"/>
      <c r="D240" s="240" t="s">
        <v>823</v>
      </c>
      <c r="E240" s="158"/>
      <c r="F240" s="240" t="s">
        <v>824</v>
      </c>
      <c r="G240" s="216">
        <f t="shared" si="18"/>
        <v>0</v>
      </c>
      <c r="H240" s="259"/>
      <c r="I240" s="212"/>
      <c r="J240" s="212"/>
    </row>
    <row r="241" spans="1:10" ht="14.1" customHeight="1" x14ac:dyDescent="0.25">
      <c r="A241" s="212"/>
      <c r="B241" s="235" t="s">
        <v>1212</v>
      </c>
      <c r="C241" s="164"/>
      <c r="D241" s="240" t="s">
        <v>808</v>
      </c>
      <c r="E241" s="158"/>
      <c r="F241" s="240" t="s">
        <v>809</v>
      </c>
      <c r="G241" s="216">
        <f t="shared" si="18"/>
        <v>0</v>
      </c>
      <c r="H241" s="259"/>
      <c r="I241" s="212"/>
      <c r="J241" s="212"/>
    </row>
    <row r="242" spans="1:10" ht="14.1" customHeight="1" x14ac:dyDescent="0.25">
      <c r="A242" s="212"/>
      <c r="B242" s="203" t="s">
        <v>712</v>
      </c>
      <c r="C242" s="164"/>
      <c r="D242" s="211"/>
      <c r="E242" s="158"/>
      <c r="F242" s="211"/>
      <c r="G242" s="216">
        <f t="shared" si="18"/>
        <v>0</v>
      </c>
      <c r="H242" s="259"/>
      <c r="I242" s="212"/>
      <c r="J242" s="212"/>
    </row>
    <row r="243" spans="1:10" ht="14.1" customHeight="1" x14ac:dyDescent="0.25">
      <c r="A243" s="212"/>
      <c r="B243" s="203" t="s">
        <v>712</v>
      </c>
      <c r="C243" s="164"/>
      <c r="D243" s="211"/>
      <c r="E243" s="158"/>
      <c r="F243" s="211"/>
      <c r="G243" s="216">
        <f t="shared" si="18"/>
        <v>0</v>
      </c>
      <c r="H243" s="259"/>
      <c r="I243" s="212"/>
      <c r="J243" s="212"/>
    </row>
    <row r="244" spans="1:10" ht="14.1" customHeight="1" x14ac:dyDescent="0.25">
      <c r="A244" s="212"/>
      <c r="B244" s="156" t="s">
        <v>797</v>
      </c>
      <c r="C244" s="178"/>
      <c r="D244" s="178"/>
      <c r="E244" s="135"/>
      <c r="F244" s="179"/>
      <c r="G244" s="201">
        <f>SUM(G237:G243)</f>
        <v>0</v>
      </c>
      <c r="H244" s="259"/>
      <c r="I244" s="212"/>
      <c r="J244" s="212"/>
    </row>
    <row r="245" spans="1:10" ht="15" x14ac:dyDescent="0.25">
      <c r="A245" s="212"/>
      <c r="B245" s="233" t="s">
        <v>887</v>
      </c>
      <c r="C245" s="655" t="s">
        <v>795</v>
      </c>
      <c r="D245" s="656"/>
      <c r="E245" s="655" t="s">
        <v>796</v>
      </c>
      <c r="F245" s="656"/>
      <c r="G245" s="234" t="s">
        <v>797</v>
      </c>
      <c r="H245" s="259"/>
      <c r="I245" s="212"/>
      <c r="J245" s="212"/>
    </row>
    <row r="246" spans="1:10" ht="14.1" customHeight="1" x14ac:dyDescent="0.25">
      <c r="A246" s="212"/>
      <c r="B246" s="379" t="s">
        <v>963</v>
      </c>
      <c r="C246" s="164"/>
      <c r="D246" s="164"/>
      <c r="E246" s="158"/>
      <c r="F246" s="164"/>
      <c r="G246" s="216">
        <f t="shared" ref="G246:G253" si="19">ROUND(E246*C246,2)</f>
        <v>0</v>
      </c>
      <c r="H246" s="259"/>
      <c r="I246" s="212"/>
      <c r="J246" s="212"/>
    </row>
    <row r="247" spans="1:10" ht="14.1" customHeight="1" x14ac:dyDescent="0.25">
      <c r="A247" s="212"/>
      <c r="B247" s="380" t="s">
        <v>1146</v>
      </c>
      <c r="C247" s="164"/>
      <c r="D247" s="164"/>
      <c r="E247" s="158"/>
      <c r="F247" s="164"/>
      <c r="G247" s="216">
        <f t="shared" si="19"/>
        <v>0</v>
      </c>
      <c r="H247" s="259"/>
      <c r="I247" s="212"/>
      <c r="J247" s="212"/>
    </row>
    <row r="248" spans="1:10" ht="14.1" customHeight="1" x14ac:dyDescent="0.25">
      <c r="A248" s="212"/>
      <c r="B248" s="203" t="s">
        <v>1130</v>
      </c>
      <c r="C248" s="164"/>
      <c r="D248" s="164"/>
      <c r="E248" s="158"/>
      <c r="F248" s="164"/>
      <c r="G248" s="216">
        <f t="shared" si="19"/>
        <v>0</v>
      </c>
      <c r="H248" s="259"/>
      <c r="I248" s="212"/>
      <c r="J248" s="212"/>
    </row>
    <row r="249" spans="1:10" ht="14.1" customHeight="1" x14ac:dyDescent="0.25">
      <c r="A249" s="212"/>
      <c r="B249" s="203" t="s">
        <v>1130</v>
      </c>
      <c r="C249" s="164"/>
      <c r="D249" s="164"/>
      <c r="E249" s="158"/>
      <c r="F249" s="164"/>
      <c r="G249" s="216">
        <f t="shared" si="19"/>
        <v>0</v>
      </c>
      <c r="H249" s="259"/>
      <c r="I249" s="212"/>
      <c r="J249" s="212"/>
    </row>
    <row r="250" spans="1:10" ht="14.1" customHeight="1" x14ac:dyDescent="0.25">
      <c r="A250" s="212"/>
      <c r="B250" s="203" t="s">
        <v>1130</v>
      </c>
      <c r="C250" s="164"/>
      <c r="D250" s="164"/>
      <c r="E250" s="158"/>
      <c r="F250" s="164"/>
      <c r="G250" s="216">
        <f t="shared" si="19"/>
        <v>0</v>
      </c>
      <c r="H250" s="259"/>
      <c r="I250" s="212"/>
      <c r="J250" s="212"/>
    </row>
    <row r="251" spans="1:10" ht="14.1" customHeight="1" x14ac:dyDescent="0.25">
      <c r="A251" s="212"/>
      <c r="B251" s="203" t="s">
        <v>1130</v>
      </c>
      <c r="C251" s="164"/>
      <c r="D251" s="164"/>
      <c r="E251" s="158"/>
      <c r="F251" s="164"/>
      <c r="G251" s="216">
        <f t="shared" si="19"/>
        <v>0</v>
      </c>
      <c r="H251" s="259"/>
      <c r="I251" s="212"/>
      <c r="J251" s="212"/>
    </row>
    <row r="252" spans="1:10" ht="14.1" customHeight="1" x14ac:dyDescent="0.25">
      <c r="A252" s="212"/>
      <c r="B252" s="203" t="s">
        <v>1130</v>
      </c>
      <c r="C252" s="164"/>
      <c r="D252" s="164"/>
      <c r="E252" s="158"/>
      <c r="F252" s="164"/>
      <c r="G252" s="216">
        <f t="shared" si="19"/>
        <v>0</v>
      </c>
      <c r="H252" s="259"/>
      <c r="I252" s="212"/>
      <c r="J252" s="212"/>
    </row>
    <row r="253" spans="1:10" ht="14.1" customHeight="1" x14ac:dyDescent="0.25">
      <c r="A253" s="212"/>
      <c r="B253" s="203" t="s">
        <v>1130</v>
      </c>
      <c r="C253" s="164"/>
      <c r="D253" s="164"/>
      <c r="E253" s="158"/>
      <c r="F253" s="164"/>
      <c r="G253" s="216">
        <f t="shared" si="19"/>
        <v>0</v>
      </c>
      <c r="H253" s="259"/>
      <c r="I253" s="212"/>
      <c r="J253" s="212"/>
    </row>
    <row r="254" spans="1:10" ht="14.1" customHeight="1" x14ac:dyDescent="0.25">
      <c r="A254" s="212"/>
      <c r="B254" s="156" t="s">
        <v>797</v>
      </c>
      <c r="C254" s="178"/>
      <c r="D254" s="178"/>
      <c r="E254" s="135"/>
      <c r="F254" s="179"/>
      <c r="G254" s="202">
        <f>SUM(G246:G253)</f>
        <v>0</v>
      </c>
      <c r="H254" s="259"/>
      <c r="I254" s="212"/>
      <c r="J254" s="212"/>
    </row>
    <row r="255" spans="1:10" ht="14.1" customHeight="1" x14ac:dyDescent="0.25">
      <c r="A255" s="212"/>
      <c r="B255" s="184"/>
      <c r="C255" s="185"/>
      <c r="D255" s="185"/>
      <c r="E255" s="186" t="s">
        <v>287</v>
      </c>
      <c r="F255" s="185"/>
      <c r="G255" s="186">
        <f>G19+G34+G42+G53+G69+G88+G98+G107+G114+G123+G131+G147+G153+G163+G171+G180+G192+G210+G226+G235+G244+G254</f>
        <v>0</v>
      </c>
      <c r="H255" s="259"/>
      <c r="I255" s="212"/>
      <c r="J255" s="212"/>
    </row>
    <row r="256" spans="1:10" ht="15" x14ac:dyDescent="0.25">
      <c r="A256" s="212"/>
      <c r="B256" s="241"/>
      <c r="C256" s="241"/>
      <c r="D256" s="241"/>
      <c r="E256" s="241"/>
      <c r="F256" s="241"/>
      <c r="G256" s="241"/>
      <c r="H256" s="259"/>
      <c r="I256" s="212"/>
      <c r="J256" s="212"/>
    </row>
    <row r="257" spans="1:10" ht="15" x14ac:dyDescent="0.25">
      <c r="A257" s="212"/>
      <c r="B257" s="241"/>
      <c r="C257" s="648" t="s">
        <v>899</v>
      </c>
      <c r="D257" s="648"/>
      <c r="E257" s="648"/>
      <c r="F257" s="648"/>
      <c r="G257" s="649"/>
      <c r="H257" s="259"/>
      <c r="I257" s="212"/>
      <c r="J257" s="212"/>
    </row>
    <row r="258" spans="1:10" ht="15" x14ac:dyDescent="0.25">
      <c r="A258" s="212"/>
      <c r="B258" s="241"/>
      <c r="C258" s="645" t="s">
        <v>888</v>
      </c>
      <c r="D258" s="646"/>
      <c r="E258" s="646"/>
      <c r="F258" s="647"/>
      <c r="G258" s="242">
        <f>G19</f>
        <v>0</v>
      </c>
      <c r="H258" s="259"/>
      <c r="I258" s="212"/>
      <c r="J258" s="212"/>
    </row>
    <row r="259" spans="1:10" ht="15" x14ac:dyDescent="0.25">
      <c r="A259" s="212"/>
      <c r="B259" s="241"/>
      <c r="C259" s="645" t="s">
        <v>889</v>
      </c>
      <c r="D259" s="646"/>
      <c r="E259" s="646"/>
      <c r="F259" s="647"/>
      <c r="G259" s="243">
        <f>G34</f>
        <v>0</v>
      </c>
      <c r="H259" s="259"/>
      <c r="I259" s="212"/>
      <c r="J259" s="212"/>
    </row>
    <row r="260" spans="1:10" ht="15" x14ac:dyDescent="0.25">
      <c r="A260" s="212"/>
      <c r="B260" s="241"/>
      <c r="C260" s="645" t="s">
        <v>835</v>
      </c>
      <c r="D260" s="646"/>
      <c r="E260" s="646"/>
      <c r="F260" s="647"/>
      <c r="G260" s="243">
        <f>G42</f>
        <v>0</v>
      </c>
      <c r="H260" s="259"/>
      <c r="I260" s="212"/>
      <c r="J260" s="212"/>
    </row>
    <row r="261" spans="1:10" ht="15" x14ac:dyDescent="0.25">
      <c r="A261" s="212"/>
      <c r="B261" s="241"/>
      <c r="C261" s="645" t="s">
        <v>837</v>
      </c>
      <c r="D261" s="646"/>
      <c r="E261" s="646"/>
      <c r="F261" s="647"/>
      <c r="G261" s="243">
        <f>G53</f>
        <v>0</v>
      </c>
      <c r="H261" s="259"/>
      <c r="I261" s="212"/>
      <c r="J261" s="212"/>
    </row>
    <row r="262" spans="1:10" ht="15" x14ac:dyDescent="0.25">
      <c r="A262" s="212"/>
      <c r="B262" s="241"/>
      <c r="C262" s="645" t="s">
        <v>890</v>
      </c>
      <c r="D262" s="646"/>
      <c r="E262" s="646"/>
      <c r="F262" s="647"/>
      <c r="G262" s="243">
        <f>G69</f>
        <v>0</v>
      </c>
      <c r="H262" s="259"/>
      <c r="I262" s="212"/>
      <c r="J262" s="212"/>
    </row>
    <row r="263" spans="1:10" ht="15" x14ac:dyDescent="0.25">
      <c r="A263" s="212"/>
      <c r="B263" s="241"/>
      <c r="C263" s="645" t="s">
        <v>891</v>
      </c>
      <c r="D263" s="646"/>
      <c r="E263" s="646"/>
      <c r="F263" s="647"/>
      <c r="G263" s="243">
        <f>G88</f>
        <v>0</v>
      </c>
      <c r="H263" s="259"/>
      <c r="I263" s="212"/>
      <c r="J263" s="212"/>
    </row>
    <row r="264" spans="1:10" ht="15" x14ac:dyDescent="0.25">
      <c r="A264" s="212"/>
      <c r="B264" s="241"/>
      <c r="C264" s="645" t="s">
        <v>844</v>
      </c>
      <c r="D264" s="646"/>
      <c r="E264" s="646"/>
      <c r="F264" s="647"/>
      <c r="G264" s="243">
        <f>G98</f>
        <v>0</v>
      </c>
      <c r="H264" s="259"/>
      <c r="I264" s="212"/>
      <c r="J264" s="212"/>
    </row>
    <row r="265" spans="1:10" ht="15" x14ac:dyDescent="0.25">
      <c r="A265" s="212"/>
      <c r="B265" s="241"/>
      <c r="C265" s="645" t="s">
        <v>892</v>
      </c>
      <c r="D265" s="646"/>
      <c r="E265" s="646"/>
      <c r="F265" s="647"/>
      <c r="G265" s="243">
        <f>G107</f>
        <v>0</v>
      </c>
      <c r="H265" s="259"/>
      <c r="I265" s="212"/>
      <c r="J265" s="212"/>
    </row>
    <row r="266" spans="1:10" ht="15" x14ac:dyDescent="0.25">
      <c r="A266" s="212"/>
      <c r="B266" s="241"/>
      <c r="C266" s="645" t="s">
        <v>893</v>
      </c>
      <c r="D266" s="646"/>
      <c r="E266" s="646"/>
      <c r="F266" s="647"/>
      <c r="G266" s="243">
        <f>G114</f>
        <v>0</v>
      </c>
      <c r="H266" s="259"/>
      <c r="I266" s="212"/>
      <c r="J266" s="212"/>
    </row>
    <row r="267" spans="1:10" ht="15" x14ac:dyDescent="0.25">
      <c r="A267" s="212"/>
      <c r="B267" s="241"/>
      <c r="C267" s="645" t="s">
        <v>894</v>
      </c>
      <c r="D267" s="646"/>
      <c r="E267" s="646"/>
      <c r="F267" s="647"/>
      <c r="G267" s="243">
        <f>G123</f>
        <v>0</v>
      </c>
      <c r="H267" s="259"/>
      <c r="I267" s="212"/>
      <c r="J267" s="212"/>
    </row>
    <row r="268" spans="1:10" ht="15" x14ac:dyDescent="0.25">
      <c r="A268" s="212"/>
      <c r="B268" s="241"/>
      <c r="C268" s="645" t="s">
        <v>900</v>
      </c>
      <c r="D268" s="646"/>
      <c r="E268" s="646"/>
      <c r="F268" s="647"/>
      <c r="G268" s="243">
        <f>G131</f>
        <v>0</v>
      </c>
      <c r="H268" s="259"/>
      <c r="I268" s="212"/>
      <c r="J268" s="212"/>
    </row>
    <row r="269" spans="1:10" ht="15" x14ac:dyDescent="0.25">
      <c r="A269" s="212"/>
      <c r="B269" s="241"/>
      <c r="C269" s="645" t="s">
        <v>895</v>
      </c>
      <c r="D269" s="646"/>
      <c r="E269" s="646"/>
      <c r="F269" s="647"/>
      <c r="G269" s="243">
        <f>G147</f>
        <v>0</v>
      </c>
      <c r="H269" s="259"/>
      <c r="I269" s="212"/>
      <c r="J269" s="212"/>
    </row>
    <row r="270" spans="1:10" ht="15" x14ac:dyDescent="0.25">
      <c r="A270" s="212"/>
      <c r="B270" s="241"/>
      <c r="C270" s="645" t="s">
        <v>857</v>
      </c>
      <c r="D270" s="646"/>
      <c r="E270" s="646"/>
      <c r="F270" s="647"/>
      <c r="G270" s="243">
        <f>G153</f>
        <v>0</v>
      </c>
      <c r="H270" s="259"/>
      <c r="I270" s="212"/>
      <c r="J270" s="212"/>
    </row>
    <row r="271" spans="1:10" ht="15" x14ac:dyDescent="0.25">
      <c r="A271" s="212"/>
      <c r="B271" s="241"/>
      <c r="C271" s="645" t="s">
        <v>881</v>
      </c>
      <c r="D271" s="646"/>
      <c r="E271" s="646"/>
      <c r="F271" s="647"/>
      <c r="G271" s="243">
        <f>G163</f>
        <v>0</v>
      </c>
      <c r="H271" s="259"/>
      <c r="I271" s="212"/>
      <c r="J271" s="212"/>
    </row>
    <row r="272" spans="1:10" ht="15" x14ac:dyDescent="0.25">
      <c r="A272" s="212"/>
      <c r="B272" s="241"/>
      <c r="C272" s="645" t="s">
        <v>882</v>
      </c>
      <c r="D272" s="646"/>
      <c r="E272" s="646"/>
      <c r="F272" s="647"/>
      <c r="G272" s="243">
        <f>G171</f>
        <v>0</v>
      </c>
      <c r="H272" s="259"/>
      <c r="I272" s="212"/>
      <c r="J272" s="212"/>
    </row>
    <row r="273" spans="1:10" ht="15" x14ac:dyDescent="0.25">
      <c r="A273" s="212"/>
      <c r="B273" s="241"/>
      <c r="C273" s="645" t="s">
        <v>883</v>
      </c>
      <c r="D273" s="646"/>
      <c r="E273" s="646"/>
      <c r="F273" s="647"/>
      <c r="G273" s="243">
        <f>G180</f>
        <v>0</v>
      </c>
      <c r="H273" s="259"/>
      <c r="I273" s="212"/>
      <c r="J273" s="212"/>
    </row>
    <row r="274" spans="1:10" ht="15" x14ac:dyDescent="0.25">
      <c r="A274" s="212"/>
      <c r="B274" s="241"/>
      <c r="C274" s="645" t="s">
        <v>884</v>
      </c>
      <c r="D274" s="646"/>
      <c r="E274" s="646"/>
      <c r="F274" s="647"/>
      <c r="G274" s="243">
        <f>G192</f>
        <v>0</v>
      </c>
      <c r="H274" s="259"/>
      <c r="I274" s="212"/>
      <c r="J274" s="212"/>
    </row>
    <row r="275" spans="1:10" ht="15" x14ac:dyDescent="0.25">
      <c r="A275" s="212"/>
      <c r="B275" s="241"/>
      <c r="C275" s="645" t="s">
        <v>885</v>
      </c>
      <c r="D275" s="646"/>
      <c r="E275" s="646"/>
      <c r="F275" s="647"/>
      <c r="G275" s="243">
        <f>G210</f>
        <v>0</v>
      </c>
      <c r="H275" s="259"/>
      <c r="I275" s="212"/>
      <c r="J275" s="212"/>
    </row>
    <row r="276" spans="1:10" ht="15" x14ac:dyDescent="0.25">
      <c r="A276" s="212"/>
      <c r="B276" s="241"/>
      <c r="C276" s="645" t="s">
        <v>886</v>
      </c>
      <c r="D276" s="646"/>
      <c r="E276" s="646"/>
      <c r="F276" s="647"/>
      <c r="G276" s="243">
        <f>G226</f>
        <v>0</v>
      </c>
      <c r="H276" s="259"/>
      <c r="I276" s="212"/>
      <c r="J276" s="212"/>
    </row>
    <row r="277" spans="1:10" ht="15" x14ac:dyDescent="0.25">
      <c r="A277" s="212"/>
      <c r="B277" s="241"/>
      <c r="C277" s="645" t="s">
        <v>896</v>
      </c>
      <c r="D277" s="646"/>
      <c r="E277" s="646"/>
      <c r="F277" s="647"/>
      <c r="G277" s="243">
        <f>G235</f>
        <v>0</v>
      </c>
      <c r="H277" s="259"/>
      <c r="I277" s="212"/>
      <c r="J277" s="212"/>
    </row>
    <row r="278" spans="1:10" ht="15" x14ac:dyDescent="0.25">
      <c r="A278" s="212"/>
      <c r="B278" s="241"/>
      <c r="C278" s="645" t="s">
        <v>897</v>
      </c>
      <c r="D278" s="646"/>
      <c r="E278" s="646"/>
      <c r="F278" s="647"/>
      <c r="G278" s="243">
        <f>G244</f>
        <v>0</v>
      </c>
      <c r="H278" s="259"/>
      <c r="I278" s="212"/>
      <c r="J278" s="212"/>
    </row>
    <row r="279" spans="1:10" ht="15" x14ac:dyDescent="0.25">
      <c r="A279" s="212"/>
      <c r="B279" s="241"/>
      <c r="C279" s="645" t="s">
        <v>898</v>
      </c>
      <c r="D279" s="646"/>
      <c r="E279" s="646"/>
      <c r="F279" s="647"/>
      <c r="G279" s="243">
        <f>G246+G247+G248+G249+G250+G251+G252+G253</f>
        <v>0</v>
      </c>
      <c r="H279" s="259"/>
      <c r="I279" s="212"/>
      <c r="J279" s="212"/>
    </row>
    <row r="280" spans="1:10" ht="15" x14ac:dyDescent="0.25">
      <c r="A280" s="212"/>
      <c r="B280" s="244"/>
      <c r="C280" s="244"/>
      <c r="D280" s="244"/>
      <c r="E280" s="244"/>
      <c r="F280" s="241"/>
      <c r="G280" s="241"/>
      <c r="H280" s="259"/>
      <c r="I280" s="212"/>
      <c r="J280" s="212"/>
    </row>
    <row r="281" spans="1:10" ht="15.75" thickBot="1" x14ac:dyDescent="0.3">
      <c r="A281" s="212"/>
      <c r="B281" s="244"/>
      <c r="C281" s="645" t="s">
        <v>713</v>
      </c>
      <c r="D281" s="646"/>
      <c r="E281" s="646"/>
      <c r="F281" s="647"/>
      <c r="G281" s="257">
        <f>SUM(G258:G279)</f>
        <v>0</v>
      </c>
      <c r="H281" s="259"/>
      <c r="I281" s="212"/>
      <c r="J281" s="212"/>
    </row>
    <row r="282" spans="1:10" ht="15.75" thickTop="1" x14ac:dyDescent="0.25">
      <c r="A282" s="212"/>
      <c r="B282" s="244"/>
      <c r="C282" s="244"/>
      <c r="D282" s="244"/>
      <c r="E282" s="244"/>
      <c r="F282" s="241"/>
      <c r="G282" s="241"/>
      <c r="H282" s="259"/>
      <c r="I282" s="212"/>
      <c r="J282" s="212"/>
    </row>
    <row r="283" spans="1:10" ht="15" x14ac:dyDescent="0.25">
      <c r="A283" s="212"/>
      <c r="B283" s="244"/>
      <c r="C283" s="645" t="s">
        <v>714</v>
      </c>
      <c r="D283" s="646"/>
      <c r="E283" s="646"/>
      <c r="F283" s="647"/>
      <c r="G283" s="400">
        <f>'10-G'!G49</f>
        <v>0</v>
      </c>
      <c r="H283" s="259"/>
      <c r="I283" s="212"/>
      <c r="J283" s="212"/>
    </row>
    <row r="284" spans="1:10" ht="15" x14ac:dyDescent="0.25">
      <c r="A284" s="212"/>
      <c r="B284" s="245"/>
      <c r="C284" s="645" t="s">
        <v>715</v>
      </c>
      <c r="D284" s="646"/>
      <c r="E284" s="646"/>
      <c r="F284" s="647"/>
      <c r="G284" s="401">
        <f>'10'!I24+'10'!I25</f>
        <v>0</v>
      </c>
      <c r="H284" s="259"/>
      <c r="I284" s="212"/>
      <c r="J284" s="212"/>
    </row>
    <row r="285" spans="1:10" ht="15" x14ac:dyDescent="0.25">
      <c r="A285" s="212"/>
      <c r="B285" s="184"/>
      <c r="C285" s="246"/>
      <c r="D285" s="246"/>
      <c r="E285" s="185"/>
      <c r="F285" s="247"/>
      <c r="G285" s="248"/>
      <c r="H285" s="259"/>
      <c r="I285" s="212"/>
      <c r="J285" s="212"/>
    </row>
    <row r="286" spans="1:10" ht="15.75" thickBot="1" x14ac:dyDescent="0.3">
      <c r="A286" s="212"/>
      <c r="B286" s="249"/>
      <c r="C286" s="665" t="s">
        <v>716</v>
      </c>
      <c r="D286" s="666"/>
      <c r="E286" s="666"/>
      <c r="F286" s="667"/>
      <c r="G286" s="258">
        <f>G281+G283+G284</f>
        <v>0</v>
      </c>
      <c r="H286" s="259"/>
      <c r="I286" s="212"/>
      <c r="J286" s="212"/>
    </row>
    <row r="287" spans="1:10" ht="15.75" thickTop="1" x14ac:dyDescent="0.25">
      <c r="A287" s="212"/>
      <c r="B287" s="184"/>
      <c r="C287" s="246"/>
      <c r="D287" s="246"/>
      <c r="E287" s="185"/>
      <c r="F287" s="247"/>
      <c r="G287" s="250"/>
      <c r="H287" s="259"/>
      <c r="I287" s="212"/>
      <c r="J287" s="212"/>
    </row>
    <row r="288" spans="1:10" ht="15" x14ac:dyDescent="0.25">
      <c r="A288" s="212"/>
      <c r="B288" s="249"/>
      <c r="C288" s="665" t="s">
        <v>717</v>
      </c>
      <c r="D288" s="666"/>
      <c r="E288" s="666"/>
      <c r="F288" s="667"/>
      <c r="G288" s="200">
        <f>G286-G258</f>
        <v>0</v>
      </c>
      <c r="H288" s="260"/>
      <c r="I288" s="212"/>
      <c r="J288" s="212"/>
    </row>
    <row r="289" spans="1:10" ht="15" x14ac:dyDescent="0.25">
      <c r="A289" s="212"/>
      <c r="B289" s="184"/>
      <c r="C289" s="246"/>
      <c r="D289" s="246"/>
      <c r="E289" s="185"/>
      <c r="F289" s="247"/>
      <c r="G289" s="250"/>
      <c r="I289" s="212"/>
      <c r="J289" s="212"/>
    </row>
    <row r="290" spans="1:10" ht="15" x14ac:dyDescent="0.25">
      <c r="A290" s="212"/>
      <c r="B290" s="251" t="s">
        <v>726</v>
      </c>
      <c r="C290" s="252"/>
      <c r="D290" s="246"/>
      <c r="E290" s="185"/>
      <c r="F290" s="247"/>
      <c r="G290" s="253"/>
      <c r="I290" s="212"/>
      <c r="J290" s="212"/>
    </row>
    <row r="291" spans="1:10" ht="12.75" customHeight="1" x14ac:dyDescent="0.2">
      <c r="A291" s="212"/>
      <c r="B291" s="653"/>
      <c r="C291" s="653"/>
      <c r="D291" s="653"/>
      <c r="E291" s="653"/>
      <c r="F291" s="650"/>
      <c r="G291" s="651"/>
      <c r="H291" t="s">
        <v>339</v>
      </c>
      <c r="I291" s="212"/>
      <c r="J291" s="212"/>
    </row>
    <row r="292" spans="1:10" ht="13.5" customHeight="1" thickBot="1" x14ac:dyDescent="0.25">
      <c r="A292" s="212"/>
      <c r="B292" s="654"/>
      <c r="C292" s="654"/>
      <c r="D292" s="654"/>
      <c r="E292" s="654"/>
      <c r="F292" s="652"/>
      <c r="G292" s="652"/>
      <c r="H292" t="s">
        <v>340</v>
      </c>
      <c r="I292" s="212"/>
      <c r="J292" s="212"/>
    </row>
    <row r="293" spans="1:10" ht="15" x14ac:dyDescent="0.25">
      <c r="A293" s="212"/>
      <c r="B293" s="254" t="s">
        <v>729</v>
      </c>
      <c r="C293" s="246"/>
      <c r="D293" s="246"/>
      <c r="E293" s="255"/>
      <c r="F293" s="255" t="s">
        <v>728</v>
      </c>
      <c r="G293" s="248"/>
      <c r="I293" s="212"/>
      <c r="J293" s="212"/>
    </row>
    <row r="294" spans="1:10" ht="12.75" customHeight="1" x14ac:dyDescent="0.25">
      <c r="A294" s="212"/>
      <c r="B294" s="254"/>
      <c r="C294" s="241"/>
      <c r="D294" s="241"/>
      <c r="E294" s="241"/>
      <c r="F294" s="241"/>
      <c r="G294" s="241"/>
      <c r="I294" s="212"/>
      <c r="J294" s="212"/>
    </row>
    <row r="295" spans="1:10" ht="13.5" customHeight="1" thickBot="1" x14ac:dyDescent="0.3">
      <c r="A295" s="212"/>
      <c r="B295" s="654"/>
      <c r="C295" s="654"/>
      <c r="D295" s="256" t="s">
        <v>337</v>
      </c>
      <c r="E295" s="662"/>
      <c r="F295" s="663"/>
      <c r="G295" s="664"/>
      <c r="I295" s="212"/>
      <c r="J295" s="212"/>
    </row>
    <row r="296" spans="1:10" ht="15" x14ac:dyDescent="0.25">
      <c r="A296" s="212"/>
      <c r="B296" s="254" t="s">
        <v>727</v>
      </c>
      <c r="C296" s="241"/>
      <c r="D296" s="256" t="s">
        <v>338</v>
      </c>
      <c r="E296" s="662"/>
      <c r="F296" s="663"/>
      <c r="G296" s="664"/>
      <c r="I296" s="212"/>
      <c r="J296" s="212"/>
    </row>
    <row r="297" spans="1:10" ht="15" x14ac:dyDescent="0.25">
      <c r="A297" s="212"/>
      <c r="B297" s="254"/>
      <c r="C297" s="241"/>
      <c r="D297" s="256" t="s">
        <v>336</v>
      </c>
      <c r="E297" s="478"/>
      <c r="F297" s="479"/>
      <c r="G297" s="480"/>
      <c r="I297" s="212"/>
      <c r="J297" s="212"/>
    </row>
  </sheetData>
  <sheetProtection password="CB3D" sheet="1" objects="1" scenarios="1"/>
  <mergeCells count="78">
    <mergeCell ref="E296:G296"/>
    <mergeCell ref="C283:F283"/>
    <mergeCell ref="C284:F284"/>
    <mergeCell ref="C286:F286"/>
    <mergeCell ref="C288:F288"/>
    <mergeCell ref="C277:F277"/>
    <mergeCell ref="C278:F278"/>
    <mergeCell ref="C279:F279"/>
    <mergeCell ref="B295:C295"/>
    <mergeCell ref="E295:G295"/>
    <mergeCell ref="C4:D4"/>
    <mergeCell ref="E4:F4"/>
    <mergeCell ref="C20:D20"/>
    <mergeCell ref="E20:F20"/>
    <mergeCell ref="C35:D35"/>
    <mergeCell ref="E35:F35"/>
    <mergeCell ref="C43:D43"/>
    <mergeCell ref="E43:F43"/>
    <mergeCell ref="C54:D54"/>
    <mergeCell ref="E54:F54"/>
    <mergeCell ref="C70:D70"/>
    <mergeCell ref="E70:F70"/>
    <mergeCell ref="C89:D89"/>
    <mergeCell ref="E89:F89"/>
    <mergeCell ref="C99:D99"/>
    <mergeCell ref="E99:F99"/>
    <mergeCell ref="C108:D108"/>
    <mergeCell ref="E108:F108"/>
    <mergeCell ref="C115:D115"/>
    <mergeCell ref="E115:F115"/>
    <mergeCell ref="C124:D124"/>
    <mergeCell ref="E124:F124"/>
    <mergeCell ref="C132:D132"/>
    <mergeCell ref="E132:F132"/>
    <mergeCell ref="C148:D148"/>
    <mergeCell ref="E148:F148"/>
    <mergeCell ref="C154:D154"/>
    <mergeCell ref="E154:F154"/>
    <mergeCell ref="C164:D164"/>
    <mergeCell ref="E164:F164"/>
    <mergeCell ref="C172:D172"/>
    <mergeCell ref="E172:F172"/>
    <mergeCell ref="C181:D181"/>
    <mergeCell ref="E181:F181"/>
    <mergeCell ref="C193:D193"/>
    <mergeCell ref="E193:F193"/>
    <mergeCell ref="C211:D211"/>
    <mergeCell ref="E211:F211"/>
    <mergeCell ref="C227:D227"/>
    <mergeCell ref="E227:F227"/>
    <mergeCell ref="C264:F264"/>
    <mergeCell ref="C236:D236"/>
    <mergeCell ref="E236:F236"/>
    <mergeCell ref="C245:D245"/>
    <mergeCell ref="E245:F245"/>
    <mergeCell ref="E297:G297"/>
    <mergeCell ref="C257:G257"/>
    <mergeCell ref="F291:G292"/>
    <mergeCell ref="B291:E292"/>
    <mergeCell ref="C258:F258"/>
    <mergeCell ref="C259:F259"/>
    <mergeCell ref="C260:F260"/>
    <mergeCell ref="C261:F261"/>
    <mergeCell ref="C262:F262"/>
    <mergeCell ref="C263:F263"/>
    <mergeCell ref="C281:F281"/>
    <mergeCell ref="C273:F273"/>
    <mergeCell ref="C274:F274"/>
    <mergeCell ref="C275:F275"/>
    <mergeCell ref="C276:F276"/>
    <mergeCell ref="C267:F267"/>
    <mergeCell ref="C269:F269"/>
    <mergeCell ref="C270:F270"/>
    <mergeCell ref="C271:F271"/>
    <mergeCell ref="C272:F272"/>
    <mergeCell ref="C265:F265"/>
    <mergeCell ref="C266:F266"/>
    <mergeCell ref="C268:F268"/>
  </mergeCells>
  <phoneticPr fontId="3" type="noConversion"/>
  <pageMargins left="0.61" right="0.28000000000000003" top="0.4" bottom="0.35" header="0.31" footer="0.27"/>
  <pageSetup scale="62" fitToHeight="4" orientation="portrait" r:id="rId1"/>
  <headerFooter alignWithMargins="0"/>
  <rowBreaks count="3" manualBreakCount="3">
    <brk id="69" max="7" man="1"/>
    <brk id="147" max="7" man="1"/>
    <brk id="226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T76"/>
  <sheetViews>
    <sheetView zoomScaleNormal="100" workbookViewId="0">
      <selection activeCell="C67" sqref="C67"/>
    </sheetView>
  </sheetViews>
  <sheetFormatPr defaultRowHeight="12.75" x14ac:dyDescent="0.2"/>
  <cols>
    <col min="1" max="1" width="1.7109375" customWidth="1"/>
    <col min="5" max="5" width="18.28515625" customWidth="1"/>
    <col min="14" max="14" width="3.7109375" customWidth="1"/>
    <col min="15" max="15" width="1.7109375" customWidth="1"/>
  </cols>
  <sheetData>
    <row r="1" spans="2:20" x14ac:dyDescent="0.2">
      <c r="B1" s="263">
        <f>'1'!J4</f>
        <v>0</v>
      </c>
      <c r="M1" s="636">
        <f>'1'!P4</f>
        <v>0</v>
      </c>
      <c r="N1" s="671"/>
    </row>
    <row r="2" spans="2:20" ht="15.75" x14ac:dyDescent="0.25">
      <c r="B2" s="307" t="s">
        <v>1185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296"/>
      <c r="R2" s="297"/>
      <c r="S2" s="296"/>
    </row>
    <row r="3" spans="2:20" x14ac:dyDescent="0.2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2:20" x14ac:dyDescent="0.2">
      <c r="B4" s="212"/>
      <c r="C4" s="93"/>
      <c r="D4" s="212" t="s">
        <v>920</v>
      </c>
      <c r="E4" s="212"/>
      <c r="F4" s="302" t="s">
        <v>33</v>
      </c>
      <c r="G4" s="309"/>
      <c r="H4" s="212"/>
      <c r="I4" s="308" t="s">
        <v>1031</v>
      </c>
      <c r="J4" s="212"/>
      <c r="K4" s="212"/>
      <c r="L4" s="669"/>
      <c r="M4" s="670"/>
      <c r="N4" s="212"/>
      <c r="T4" s="16"/>
    </row>
    <row r="5" spans="2:20" x14ac:dyDescent="0.2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303"/>
      <c r="M5" s="303"/>
      <c r="N5" s="212"/>
      <c r="S5" s="6"/>
      <c r="T5" s="16"/>
    </row>
    <row r="6" spans="2:20" x14ac:dyDescent="0.2">
      <c r="B6" s="212"/>
      <c r="C6" s="93"/>
      <c r="D6" s="212" t="s">
        <v>610</v>
      </c>
      <c r="E6" s="212"/>
      <c r="F6" s="302" t="s">
        <v>33</v>
      </c>
      <c r="G6" s="309"/>
      <c r="H6" s="212"/>
      <c r="I6" s="212"/>
      <c r="J6" s="212"/>
      <c r="K6" s="212"/>
      <c r="L6" s="304"/>
      <c r="M6" s="305"/>
      <c r="N6" s="212"/>
      <c r="T6" s="16"/>
    </row>
    <row r="7" spans="2:20" x14ac:dyDescent="0.2">
      <c r="B7" s="212"/>
      <c r="C7" s="212"/>
      <c r="D7" s="212"/>
      <c r="E7" s="212"/>
      <c r="F7" s="306"/>
      <c r="G7" s="305"/>
      <c r="H7" s="212"/>
      <c r="I7" s="212"/>
      <c r="J7" s="212"/>
      <c r="K7" s="212"/>
      <c r="L7" s="304"/>
      <c r="M7" s="264"/>
      <c r="N7" s="212"/>
    </row>
    <row r="8" spans="2:20" x14ac:dyDescent="0.2">
      <c r="B8" s="212"/>
      <c r="C8" s="93"/>
      <c r="D8" s="212" t="s">
        <v>997</v>
      </c>
      <c r="E8" s="212"/>
      <c r="F8" s="302" t="s">
        <v>33</v>
      </c>
      <c r="G8" s="309"/>
      <c r="H8" s="312" t="s">
        <v>998</v>
      </c>
      <c r="I8" s="212"/>
      <c r="J8" s="306"/>
      <c r="K8" s="264"/>
      <c r="L8" s="304"/>
      <c r="M8" s="264"/>
      <c r="N8" s="212"/>
    </row>
    <row r="9" spans="2:20" x14ac:dyDescent="0.2">
      <c r="B9" s="212"/>
      <c r="C9" s="212"/>
      <c r="D9" s="212"/>
      <c r="E9" s="212"/>
      <c r="F9" s="212"/>
      <c r="G9" s="212"/>
      <c r="H9" s="212"/>
      <c r="I9" s="212"/>
      <c r="J9" s="306"/>
      <c r="K9" s="264"/>
      <c r="L9" s="304"/>
      <c r="M9" s="264"/>
      <c r="N9" s="212"/>
    </row>
    <row r="10" spans="2:20" x14ac:dyDescent="0.2">
      <c r="B10" s="212"/>
      <c r="C10" s="212"/>
      <c r="D10" s="212"/>
      <c r="E10" s="212"/>
      <c r="F10" s="302" t="s">
        <v>1039</v>
      </c>
      <c r="G10" s="309"/>
      <c r="H10" s="212"/>
      <c r="I10" s="212"/>
      <c r="J10" s="212"/>
      <c r="K10" s="212"/>
      <c r="L10" s="212"/>
      <c r="M10" s="212"/>
      <c r="N10" s="212"/>
    </row>
    <row r="11" spans="2:20" x14ac:dyDescent="0.2">
      <c r="B11" s="308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313"/>
      <c r="O11" s="295"/>
    </row>
    <row r="12" spans="2:20" x14ac:dyDescent="0.2">
      <c r="B12" s="314" t="s">
        <v>1040</v>
      </c>
      <c r="C12" s="315"/>
      <c r="D12" s="315"/>
      <c r="E12" s="315"/>
      <c r="F12" s="315"/>
      <c r="G12" s="212"/>
      <c r="H12" s="212"/>
      <c r="I12" s="212"/>
      <c r="J12" s="212"/>
      <c r="K12" s="212"/>
      <c r="L12" s="212"/>
      <c r="M12" s="212"/>
      <c r="N12" s="313"/>
      <c r="O12" s="295"/>
    </row>
    <row r="13" spans="2:20" x14ac:dyDescent="0.2">
      <c r="B13" s="316" t="s">
        <v>999</v>
      </c>
      <c r="C13" s="310" t="s">
        <v>1218</v>
      </c>
      <c r="D13" s="212"/>
      <c r="E13" s="212"/>
      <c r="F13" s="212"/>
      <c r="G13" s="212"/>
      <c r="H13" s="212"/>
      <c r="I13" s="416"/>
      <c r="J13" s="212"/>
      <c r="K13" s="212"/>
      <c r="L13" s="212"/>
      <c r="M13" s="212"/>
      <c r="N13" s="212"/>
    </row>
    <row r="14" spans="2:20" x14ac:dyDescent="0.2">
      <c r="B14" s="315"/>
      <c r="C14" s="317" t="s">
        <v>1000</v>
      </c>
      <c r="D14" s="315"/>
      <c r="E14" s="315"/>
      <c r="F14" s="315"/>
      <c r="G14" s="212"/>
      <c r="H14" s="212"/>
      <c r="I14" s="212"/>
      <c r="J14" s="318" t="s">
        <v>1001</v>
      </c>
      <c r="K14" s="319">
        <v>0.5</v>
      </c>
      <c r="L14" s="319">
        <v>0.6</v>
      </c>
      <c r="M14" s="212"/>
      <c r="N14" s="313"/>
      <c r="O14" s="295"/>
    </row>
    <row r="15" spans="2:20" x14ac:dyDescent="0.2">
      <c r="B15" s="315"/>
      <c r="C15" s="212"/>
      <c r="D15" s="317"/>
      <c r="E15" s="317"/>
      <c r="F15" s="317"/>
      <c r="G15" s="317"/>
      <c r="H15" s="317"/>
      <c r="I15" s="212"/>
      <c r="J15" s="318">
        <v>0</v>
      </c>
      <c r="K15" s="337"/>
      <c r="L15" s="337"/>
      <c r="M15" s="212"/>
      <c r="N15" s="313"/>
      <c r="O15" s="295"/>
    </row>
    <row r="16" spans="2:20" x14ac:dyDescent="0.2">
      <c r="B16" s="212"/>
      <c r="C16" s="212"/>
      <c r="D16" s="212"/>
      <c r="E16" s="212"/>
      <c r="F16" s="302" t="s">
        <v>1032</v>
      </c>
      <c r="G16" s="309"/>
      <c r="H16" s="320"/>
      <c r="I16" s="212"/>
      <c r="J16" s="318">
        <v>1</v>
      </c>
      <c r="K16" s="337"/>
      <c r="L16" s="337"/>
      <c r="M16" s="212"/>
      <c r="N16" s="313"/>
      <c r="O16" s="295"/>
    </row>
    <row r="17" spans="2:15" x14ac:dyDescent="0.2">
      <c r="B17" s="212"/>
      <c r="C17" s="212"/>
      <c r="D17" s="212"/>
      <c r="E17" s="212"/>
      <c r="F17" s="212"/>
      <c r="G17" s="212"/>
      <c r="H17" s="212"/>
      <c r="I17" s="212"/>
      <c r="J17" s="318">
        <v>2</v>
      </c>
      <c r="K17" s="337"/>
      <c r="L17" s="337"/>
      <c r="M17" s="212"/>
      <c r="N17" s="313"/>
      <c r="O17" s="295"/>
    </row>
    <row r="18" spans="2:15" x14ac:dyDescent="0.2">
      <c r="B18" s="308" t="s">
        <v>1002</v>
      </c>
      <c r="C18" s="212"/>
      <c r="D18" s="212"/>
      <c r="E18" s="212"/>
      <c r="F18" s="212"/>
      <c r="G18" s="212"/>
      <c r="H18" s="212"/>
      <c r="I18" s="212"/>
      <c r="J18" s="318">
        <v>3</v>
      </c>
      <c r="K18" s="337"/>
      <c r="L18" s="337"/>
      <c r="M18" s="212"/>
      <c r="N18" s="212"/>
    </row>
    <row r="19" spans="2:15" x14ac:dyDescent="0.2">
      <c r="B19" s="212"/>
      <c r="C19" s="212"/>
      <c r="D19" s="212"/>
      <c r="E19" s="212"/>
      <c r="F19" s="212"/>
      <c r="G19" s="212"/>
      <c r="H19" s="212"/>
      <c r="I19" s="212"/>
      <c r="J19" s="318">
        <v>4</v>
      </c>
      <c r="K19" s="337"/>
      <c r="L19" s="337"/>
      <c r="M19" s="212"/>
      <c r="N19" s="212"/>
    </row>
    <row r="20" spans="2:15" x14ac:dyDescent="0.2">
      <c r="B20" s="212"/>
      <c r="C20" s="212"/>
      <c r="D20" s="212"/>
      <c r="E20" s="212"/>
      <c r="F20" s="212"/>
      <c r="G20" s="212"/>
      <c r="H20" s="212"/>
      <c r="I20" s="212"/>
      <c r="J20" s="318"/>
      <c r="K20" s="321"/>
      <c r="L20" s="321"/>
      <c r="M20" s="212"/>
      <c r="N20" s="212"/>
    </row>
    <row r="21" spans="2:15" x14ac:dyDescent="0.2">
      <c r="B21" s="263" t="s">
        <v>1030</v>
      </c>
      <c r="C21" s="212"/>
      <c r="D21" s="212"/>
      <c r="E21" s="212"/>
      <c r="F21" s="212"/>
      <c r="G21" s="212"/>
      <c r="H21" s="212"/>
      <c r="I21" s="212"/>
      <c r="J21" s="318" t="s">
        <v>1001</v>
      </c>
      <c r="K21" s="319">
        <v>0.5</v>
      </c>
      <c r="L21" s="319">
        <v>0.6</v>
      </c>
      <c r="M21" s="322"/>
      <c r="N21" s="212"/>
    </row>
    <row r="22" spans="2:15" x14ac:dyDescent="0.2">
      <c r="B22" s="212"/>
      <c r="C22" s="308" t="s">
        <v>1003</v>
      </c>
      <c r="D22" s="212"/>
      <c r="E22" s="212"/>
      <c r="F22" s="212"/>
      <c r="G22" s="309"/>
      <c r="H22" s="212"/>
      <c r="I22" s="212"/>
      <c r="J22" s="318">
        <v>0</v>
      </c>
      <c r="K22" s="337"/>
      <c r="L22" s="337"/>
      <c r="M22" s="322"/>
      <c r="N22" s="212"/>
    </row>
    <row r="23" spans="2:15" x14ac:dyDescent="0.2">
      <c r="B23" s="212"/>
      <c r="C23" s="263" t="s">
        <v>162</v>
      </c>
      <c r="D23" s="212"/>
      <c r="E23" s="212"/>
      <c r="F23" s="212"/>
      <c r="G23" s="305"/>
      <c r="H23" s="212"/>
      <c r="I23" s="212"/>
      <c r="J23" s="318">
        <v>1</v>
      </c>
      <c r="K23" s="337"/>
      <c r="L23" s="337"/>
      <c r="M23" s="322"/>
      <c r="N23" s="212"/>
    </row>
    <row r="24" spans="2:15" x14ac:dyDescent="0.2">
      <c r="B24" s="212"/>
      <c r="C24" s="308" t="s">
        <v>1004</v>
      </c>
      <c r="D24" s="212"/>
      <c r="E24" s="212"/>
      <c r="F24" s="306"/>
      <c r="G24" s="309"/>
      <c r="H24" s="212"/>
      <c r="I24" s="212"/>
      <c r="J24" s="318">
        <v>2</v>
      </c>
      <c r="K24" s="337"/>
      <c r="L24" s="337"/>
      <c r="M24" s="322"/>
      <c r="N24" s="212"/>
    </row>
    <row r="25" spans="2:15" x14ac:dyDescent="0.2">
      <c r="B25" s="212"/>
      <c r="C25" s="308"/>
      <c r="D25" s="212"/>
      <c r="E25" s="212"/>
      <c r="F25" s="306"/>
      <c r="G25" s="264"/>
      <c r="H25" s="212"/>
      <c r="I25" s="212"/>
      <c r="J25" s="318">
        <v>3</v>
      </c>
      <c r="K25" s="337"/>
      <c r="L25" s="337"/>
      <c r="M25" s="322"/>
      <c r="N25" s="212"/>
    </row>
    <row r="26" spans="2:15" x14ac:dyDescent="0.2">
      <c r="B26" s="323"/>
      <c r="C26" s="323"/>
      <c r="D26" s="323"/>
      <c r="E26" s="323"/>
      <c r="F26" s="323"/>
      <c r="G26" s="323"/>
      <c r="H26" s="323"/>
      <c r="I26" s="323"/>
      <c r="J26" s="318">
        <v>4</v>
      </c>
      <c r="K26" s="337"/>
      <c r="L26" s="337"/>
      <c r="M26" s="322"/>
      <c r="N26" s="212"/>
    </row>
    <row r="27" spans="2:15" x14ac:dyDescent="0.2"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</row>
    <row r="28" spans="2:15" x14ac:dyDescent="0.2">
      <c r="B28" s="308" t="s">
        <v>1025</v>
      </c>
      <c r="C28" s="323"/>
      <c r="D28" s="323"/>
      <c r="E28" s="323"/>
      <c r="F28" s="323"/>
      <c r="G28" s="323"/>
      <c r="H28" s="323"/>
      <c r="I28" s="323"/>
      <c r="J28" s="318"/>
      <c r="K28" s="321"/>
      <c r="L28" s="321"/>
      <c r="M28" s="322"/>
      <c r="N28" s="212"/>
    </row>
    <row r="29" spans="2:15" x14ac:dyDescent="0.2">
      <c r="B29" s="308" t="s">
        <v>1026</v>
      </c>
      <c r="C29" s="323"/>
      <c r="D29" s="323"/>
      <c r="E29" s="323"/>
      <c r="F29" s="323"/>
      <c r="G29" s="323"/>
      <c r="H29" s="323"/>
      <c r="I29" s="323"/>
      <c r="J29" s="306" t="s">
        <v>126</v>
      </c>
      <c r="K29" s="93"/>
      <c r="L29" s="306" t="s">
        <v>127</v>
      </c>
      <c r="M29" s="93"/>
      <c r="N29" s="212"/>
    </row>
    <row r="30" spans="2:15" ht="13.5" thickBot="1" x14ac:dyDescent="0.25">
      <c r="B30" s="324"/>
      <c r="C30" s="324"/>
      <c r="D30" s="324"/>
      <c r="E30" s="324"/>
      <c r="F30" s="325"/>
      <c r="G30" s="326"/>
      <c r="H30" s="326"/>
      <c r="I30" s="324"/>
      <c r="J30" s="324"/>
      <c r="K30" s="324"/>
      <c r="L30" s="324"/>
      <c r="M30" s="324"/>
      <c r="N30" s="324"/>
    </row>
    <row r="31" spans="2:15" ht="13.5" thickTop="1" x14ac:dyDescent="0.2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</row>
    <row r="32" spans="2:15" x14ac:dyDescent="0.2">
      <c r="B32" s="308" t="s">
        <v>1005</v>
      </c>
      <c r="C32" s="212"/>
      <c r="D32" s="212"/>
      <c r="E32" s="212"/>
      <c r="F32" s="212"/>
      <c r="G32" s="212"/>
      <c r="H32" s="212"/>
      <c r="I32" s="212"/>
      <c r="J32" s="306" t="s">
        <v>126</v>
      </c>
      <c r="K32" s="93"/>
      <c r="L32" s="306" t="s">
        <v>127</v>
      </c>
      <c r="M32" s="93"/>
      <c r="N32" s="212"/>
    </row>
    <row r="33" spans="2:14" x14ac:dyDescent="0.2">
      <c r="B33" s="327" t="s">
        <v>1006</v>
      </c>
      <c r="C33" s="212"/>
      <c r="D33" s="212"/>
      <c r="E33" s="212"/>
      <c r="F33" s="310" t="s">
        <v>1007</v>
      </c>
      <c r="G33" s="212"/>
      <c r="H33" s="212"/>
      <c r="I33" s="212"/>
      <c r="J33" s="212"/>
      <c r="K33" s="212"/>
      <c r="L33" s="212"/>
      <c r="M33" s="212"/>
      <c r="N33" s="212"/>
    </row>
    <row r="34" spans="2:14" x14ac:dyDescent="0.2"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</row>
    <row r="35" spans="2:14" x14ac:dyDescent="0.2">
      <c r="B35" s="668" t="s">
        <v>1043</v>
      </c>
      <c r="C35" s="668"/>
      <c r="D35" s="668"/>
      <c r="E35" s="668"/>
      <c r="F35" s="668"/>
      <c r="G35" s="668"/>
      <c r="H35" s="668"/>
      <c r="I35" s="668"/>
      <c r="J35" s="668"/>
      <c r="K35" s="668"/>
      <c r="L35" s="668"/>
      <c r="M35" s="668"/>
      <c r="N35" s="329"/>
    </row>
    <row r="36" spans="2:14" x14ac:dyDescent="0.2">
      <c r="B36" s="668"/>
      <c r="C36" s="668"/>
      <c r="D36" s="668"/>
      <c r="E36" s="668"/>
      <c r="F36" s="668"/>
      <c r="G36" s="668"/>
      <c r="H36" s="668"/>
      <c r="I36" s="668"/>
      <c r="J36" s="668"/>
      <c r="K36" s="668"/>
      <c r="L36" s="668"/>
      <c r="M36" s="668"/>
      <c r="N36" s="329"/>
    </row>
    <row r="37" spans="2:14" x14ac:dyDescent="0.2">
      <c r="B37" s="668"/>
      <c r="C37" s="668"/>
      <c r="D37" s="668"/>
      <c r="E37" s="668"/>
      <c r="F37" s="668"/>
      <c r="G37" s="668"/>
      <c r="H37" s="668"/>
      <c r="I37" s="668"/>
      <c r="J37" s="668"/>
      <c r="K37" s="668"/>
      <c r="L37" s="668"/>
      <c r="M37" s="668"/>
      <c r="N37" s="329"/>
    </row>
    <row r="38" spans="2:14" x14ac:dyDescent="0.2">
      <c r="B38" s="668"/>
      <c r="C38" s="668"/>
      <c r="D38" s="668"/>
      <c r="E38" s="668"/>
      <c r="F38" s="668"/>
      <c r="G38" s="668"/>
      <c r="H38" s="668"/>
      <c r="I38" s="668"/>
      <c r="J38" s="668"/>
      <c r="K38" s="668"/>
      <c r="L38" s="668"/>
      <c r="M38" s="668"/>
      <c r="N38" s="330"/>
    </row>
    <row r="39" spans="2:14" x14ac:dyDescent="0.2"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30"/>
    </row>
    <row r="40" spans="2:14" x14ac:dyDescent="0.2">
      <c r="B40" s="308" t="s">
        <v>1041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30"/>
    </row>
    <row r="41" spans="2:14" x14ac:dyDescent="0.2">
      <c r="B41" s="316" t="s">
        <v>999</v>
      </c>
      <c r="C41" s="310" t="s">
        <v>1218</v>
      </c>
      <c r="D41" s="212"/>
      <c r="E41" s="212"/>
      <c r="F41" s="212"/>
      <c r="G41" s="212"/>
      <c r="H41" s="212"/>
      <c r="I41" s="416"/>
      <c r="J41" s="212"/>
      <c r="K41" s="212"/>
      <c r="L41" s="212"/>
      <c r="M41" s="212"/>
      <c r="N41" s="212"/>
    </row>
    <row r="42" spans="2:14" x14ac:dyDescent="0.2">
      <c r="B42" s="315"/>
      <c r="C42" s="317" t="s">
        <v>1000</v>
      </c>
      <c r="D42" s="315"/>
      <c r="E42" s="315"/>
      <c r="F42" s="315"/>
      <c r="G42" s="212"/>
      <c r="H42" s="212"/>
      <c r="I42" s="328"/>
      <c r="J42" s="318" t="s">
        <v>1001</v>
      </c>
      <c r="K42" s="319">
        <v>0.5</v>
      </c>
      <c r="L42" s="319">
        <v>0.6</v>
      </c>
      <c r="M42" s="328"/>
      <c r="N42" s="330"/>
    </row>
    <row r="43" spans="2:14" x14ac:dyDescent="0.2">
      <c r="B43" s="328"/>
      <c r="C43" s="328"/>
      <c r="D43" s="328"/>
      <c r="E43" s="328"/>
      <c r="F43" s="328"/>
      <c r="G43" s="328"/>
      <c r="H43" s="328"/>
      <c r="I43" s="328"/>
      <c r="J43" s="318">
        <v>0</v>
      </c>
      <c r="K43" s="337"/>
      <c r="L43" s="337"/>
      <c r="M43" s="328"/>
      <c r="N43" s="330"/>
    </row>
    <row r="44" spans="2:14" x14ac:dyDescent="0.2">
      <c r="B44" s="212"/>
      <c r="C44" s="328"/>
      <c r="D44" s="328"/>
      <c r="E44" s="328"/>
      <c r="F44" s="302" t="s">
        <v>1033</v>
      </c>
      <c r="G44" s="309"/>
      <c r="H44" s="212"/>
      <c r="I44" s="328"/>
      <c r="J44" s="318">
        <v>1</v>
      </c>
      <c r="K44" s="337"/>
      <c r="L44" s="337"/>
      <c r="M44" s="328"/>
      <c r="N44" s="330"/>
    </row>
    <row r="45" spans="2:14" x14ac:dyDescent="0.2">
      <c r="B45" s="330"/>
      <c r="C45" s="330"/>
      <c r="D45" s="330"/>
      <c r="E45" s="330"/>
      <c r="F45" s="330"/>
      <c r="G45" s="330"/>
      <c r="H45" s="330"/>
      <c r="I45" s="315"/>
      <c r="J45" s="318">
        <v>2</v>
      </c>
      <c r="K45" s="337"/>
      <c r="L45" s="337"/>
      <c r="M45" s="315"/>
      <c r="N45" s="330"/>
    </row>
    <row r="46" spans="2:14" x14ac:dyDescent="0.2">
      <c r="B46" s="308"/>
      <c r="C46" s="212"/>
      <c r="D46" s="212"/>
      <c r="E46" s="212"/>
      <c r="F46" s="212"/>
      <c r="G46" s="212"/>
      <c r="H46" s="212"/>
      <c r="I46" s="315"/>
      <c r="J46" s="318">
        <v>3</v>
      </c>
      <c r="K46" s="337"/>
      <c r="L46" s="337"/>
      <c r="M46" s="315"/>
      <c r="N46" s="330"/>
    </row>
    <row r="47" spans="2:14" x14ac:dyDescent="0.2">
      <c r="B47" s="212"/>
      <c r="C47" s="212"/>
      <c r="D47" s="212"/>
      <c r="E47" s="212"/>
      <c r="F47" s="212"/>
      <c r="G47" s="212"/>
      <c r="H47" s="212"/>
      <c r="I47" s="315"/>
      <c r="J47" s="318">
        <v>4</v>
      </c>
      <c r="K47" s="337"/>
      <c r="L47" s="337"/>
      <c r="M47" s="315"/>
      <c r="N47" s="330"/>
    </row>
    <row r="48" spans="2:14" x14ac:dyDescent="0.2">
      <c r="B48" s="330"/>
      <c r="C48" s="330"/>
      <c r="D48" s="330"/>
      <c r="E48" s="330"/>
      <c r="F48" s="212"/>
      <c r="G48" s="212"/>
      <c r="H48" s="212"/>
      <c r="I48" s="315"/>
      <c r="J48" s="315"/>
      <c r="K48" s="315"/>
      <c r="L48" s="315"/>
      <c r="M48" s="315"/>
      <c r="N48" s="330"/>
    </row>
    <row r="49" spans="2:14" x14ac:dyDescent="0.2">
      <c r="B49" s="212"/>
      <c r="C49" s="212"/>
      <c r="D49" s="212"/>
      <c r="E49" s="212"/>
      <c r="F49" s="212"/>
      <c r="G49" s="212"/>
      <c r="H49" s="212"/>
      <c r="I49" s="212"/>
      <c r="J49" s="212"/>
      <c r="K49" s="331" t="s">
        <v>1008</v>
      </c>
      <c r="L49" s="212"/>
      <c r="M49" s="331" t="s">
        <v>1009</v>
      </c>
      <c r="N49" s="212"/>
    </row>
    <row r="50" spans="2:14" x14ac:dyDescent="0.2">
      <c r="B50" s="308" t="s">
        <v>1027</v>
      </c>
      <c r="C50" s="212"/>
      <c r="D50" s="212"/>
      <c r="E50" s="212"/>
      <c r="F50" s="212"/>
      <c r="G50" s="212"/>
      <c r="H50" s="212"/>
      <c r="I50" s="212"/>
      <c r="J50" s="212"/>
      <c r="K50" s="93"/>
      <c r="L50" s="212"/>
      <c r="M50" s="93"/>
      <c r="N50" s="212"/>
    </row>
    <row r="51" spans="2:14" ht="13.5" thickBot="1" x14ac:dyDescent="0.25">
      <c r="B51" s="332"/>
      <c r="C51" s="324"/>
      <c r="D51" s="324"/>
      <c r="E51" s="324"/>
      <c r="F51" s="324"/>
      <c r="G51" s="324"/>
      <c r="H51" s="324"/>
      <c r="I51" s="324"/>
      <c r="J51" s="324"/>
      <c r="K51" s="333"/>
      <c r="L51" s="324"/>
      <c r="M51" s="333"/>
      <c r="N51" s="324"/>
    </row>
    <row r="52" spans="2:14" ht="13.5" thickTop="1" x14ac:dyDescent="0.2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</row>
    <row r="53" spans="2:14" x14ac:dyDescent="0.2">
      <c r="B53" s="308" t="s">
        <v>1010</v>
      </c>
      <c r="C53" s="212"/>
      <c r="D53" s="212"/>
      <c r="E53" s="212"/>
      <c r="F53" s="212"/>
      <c r="G53" s="212"/>
      <c r="H53" s="212"/>
      <c r="I53" s="212"/>
      <c r="J53" s="306" t="s">
        <v>126</v>
      </c>
      <c r="K53" s="93"/>
      <c r="L53" s="306" t="s">
        <v>127</v>
      </c>
      <c r="M53" s="93"/>
      <c r="N53" s="212"/>
    </row>
    <row r="54" spans="2:14" x14ac:dyDescent="0.2"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</row>
    <row r="55" spans="2:14" x14ac:dyDescent="0.2">
      <c r="B55" s="308" t="s">
        <v>1034</v>
      </c>
      <c r="C55" s="212"/>
      <c r="D55" s="212"/>
      <c r="E55" s="212"/>
      <c r="F55" s="212"/>
      <c r="G55" s="311"/>
      <c r="I55" s="212"/>
      <c r="J55" s="212"/>
      <c r="K55" s="212"/>
      <c r="L55" s="212"/>
      <c r="M55" s="212"/>
      <c r="N55" s="212"/>
    </row>
    <row r="56" spans="2:14" x14ac:dyDescent="0.2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</row>
    <row r="57" spans="2:14" x14ac:dyDescent="0.2">
      <c r="B57" s="308" t="s">
        <v>1028</v>
      </c>
      <c r="C57" s="212"/>
      <c r="D57" s="212"/>
      <c r="E57" s="212"/>
      <c r="F57" s="212"/>
      <c r="G57" s="212"/>
      <c r="H57" s="212"/>
      <c r="I57" s="212"/>
      <c r="J57" s="306" t="s">
        <v>126</v>
      </c>
      <c r="K57" s="93"/>
      <c r="L57" s="306" t="s">
        <v>127</v>
      </c>
      <c r="M57" s="93"/>
      <c r="N57" s="212"/>
    </row>
    <row r="58" spans="2:14" x14ac:dyDescent="0.2"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</row>
    <row r="59" spans="2:14" x14ac:dyDescent="0.2">
      <c r="B59" s="212"/>
      <c r="C59" s="212"/>
      <c r="D59" s="212"/>
      <c r="E59" s="212"/>
      <c r="F59" s="334" t="s">
        <v>1011</v>
      </c>
      <c r="G59" s="334" t="s">
        <v>1012</v>
      </c>
      <c r="H59" s="334" t="s">
        <v>1013</v>
      </c>
      <c r="I59" s="334" t="s">
        <v>1014</v>
      </c>
      <c r="J59" s="334" t="s">
        <v>279</v>
      </c>
      <c r="K59" s="212"/>
      <c r="L59" s="212"/>
      <c r="M59" s="212"/>
      <c r="N59" s="212"/>
    </row>
    <row r="60" spans="2:14" x14ac:dyDescent="0.2">
      <c r="B60" s="212"/>
      <c r="C60" s="212"/>
      <c r="D60" s="212"/>
      <c r="E60" s="302" t="s">
        <v>1029</v>
      </c>
      <c r="F60" s="311"/>
      <c r="G60" s="311"/>
      <c r="H60" s="311"/>
      <c r="I60" s="311"/>
      <c r="J60" s="299">
        <f>SUM(F60:I60)</f>
        <v>0</v>
      </c>
      <c r="K60" s="212"/>
      <c r="L60" s="212"/>
      <c r="M60" s="212"/>
      <c r="N60" s="212"/>
    </row>
    <row r="61" spans="2:14" x14ac:dyDescent="0.2">
      <c r="B61" s="212"/>
      <c r="C61" s="212"/>
      <c r="D61" s="212"/>
      <c r="E61" s="302" t="s">
        <v>276</v>
      </c>
      <c r="F61" s="335" t="e">
        <f>F60/J60</f>
        <v>#DIV/0!</v>
      </c>
      <c r="G61" s="335" t="e">
        <f>G60/J60</f>
        <v>#DIV/0!</v>
      </c>
      <c r="H61" s="335" t="e">
        <f>H60/J60</f>
        <v>#DIV/0!</v>
      </c>
      <c r="I61" s="335" t="e">
        <f>I60/J60</f>
        <v>#DIV/0!</v>
      </c>
      <c r="J61" s="212"/>
      <c r="K61" s="212"/>
      <c r="L61" s="212"/>
      <c r="M61" s="212"/>
      <c r="N61" s="212"/>
    </row>
    <row r="62" spans="2:14" x14ac:dyDescent="0.2"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</row>
    <row r="63" spans="2:14" x14ac:dyDescent="0.2">
      <c r="B63" s="212"/>
      <c r="C63" s="212"/>
      <c r="D63" s="212"/>
      <c r="E63" s="302" t="s">
        <v>1035</v>
      </c>
      <c r="F63" s="300" t="e">
        <f>F61*G55</f>
        <v>#DIV/0!</v>
      </c>
      <c r="G63" s="300" t="e">
        <f>G61*G55</f>
        <v>#DIV/0!</v>
      </c>
      <c r="H63" s="300" t="e">
        <f>H61*G55</f>
        <v>#DIV/0!</v>
      </c>
      <c r="I63" s="300" t="e">
        <f>I61*G55</f>
        <v>#DIV/0!</v>
      </c>
      <c r="J63" s="334" t="s">
        <v>279</v>
      </c>
      <c r="K63" s="212"/>
      <c r="L63" s="212"/>
      <c r="M63" s="212"/>
      <c r="N63" s="212"/>
    </row>
    <row r="64" spans="2:14" x14ac:dyDescent="0.2">
      <c r="B64" s="212"/>
      <c r="C64" s="212"/>
      <c r="D64" s="212"/>
      <c r="E64" s="302" t="s">
        <v>1036</v>
      </c>
      <c r="F64" s="311"/>
      <c r="G64" s="311"/>
      <c r="H64" s="311"/>
      <c r="I64" s="311"/>
      <c r="J64" s="299">
        <f>SUM(F64:I64)</f>
        <v>0</v>
      </c>
      <c r="K64" s="212"/>
      <c r="L64" s="212"/>
      <c r="M64" s="212"/>
      <c r="N64" s="212"/>
    </row>
    <row r="65" spans="2:14" x14ac:dyDescent="0.2"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</row>
    <row r="66" spans="2:14" x14ac:dyDescent="0.2">
      <c r="B66" s="308" t="s">
        <v>1037</v>
      </c>
      <c r="C66" s="328"/>
      <c r="D66" s="328"/>
      <c r="E66" s="328"/>
      <c r="F66" s="328"/>
      <c r="G66" s="328"/>
      <c r="H66" s="328"/>
      <c r="I66" s="328"/>
      <c r="J66" s="212"/>
      <c r="K66" s="212"/>
      <c r="L66" s="212"/>
      <c r="M66" s="212"/>
      <c r="N66" s="212"/>
    </row>
    <row r="67" spans="2:14" x14ac:dyDescent="0.2">
      <c r="B67" s="316" t="s">
        <v>999</v>
      </c>
      <c r="C67" s="310" t="s">
        <v>1218</v>
      </c>
      <c r="D67" s="212"/>
      <c r="E67" s="212"/>
      <c r="F67" s="212"/>
      <c r="G67" s="212"/>
      <c r="H67" s="212"/>
      <c r="I67" s="328"/>
      <c r="J67" s="212"/>
      <c r="K67" s="212"/>
      <c r="L67" s="212"/>
      <c r="M67" s="212"/>
      <c r="N67" s="212"/>
    </row>
    <row r="68" spans="2:14" x14ac:dyDescent="0.2">
      <c r="B68" s="315"/>
      <c r="C68" s="317" t="s">
        <v>1000</v>
      </c>
      <c r="D68" s="315"/>
      <c r="E68" s="315"/>
      <c r="F68" s="315"/>
      <c r="G68" s="212"/>
      <c r="H68" s="212"/>
      <c r="I68" s="328"/>
      <c r="J68" s="318" t="s">
        <v>1001</v>
      </c>
      <c r="K68" s="319">
        <v>0.5</v>
      </c>
      <c r="L68" s="319">
        <v>0.6</v>
      </c>
      <c r="M68" s="212"/>
      <c r="N68" s="212"/>
    </row>
    <row r="69" spans="2:14" x14ac:dyDescent="0.2">
      <c r="B69" s="212"/>
      <c r="C69" s="212"/>
      <c r="D69" s="212"/>
      <c r="E69" s="212"/>
      <c r="F69" s="212"/>
      <c r="G69" s="212"/>
      <c r="H69" s="212"/>
      <c r="I69" s="212"/>
      <c r="J69" s="318">
        <v>0</v>
      </c>
      <c r="K69" s="337"/>
      <c r="L69" s="337"/>
      <c r="M69" s="212"/>
      <c r="N69" s="212"/>
    </row>
    <row r="70" spans="2:14" x14ac:dyDescent="0.2">
      <c r="B70" s="212"/>
      <c r="C70" s="212"/>
      <c r="D70" s="212"/>
      <c r="E70" s="212"/>
      <c r="F70" s="302" t="s">
        <v>1038</v>
      </c>
      <c r="G70" s="309"/>
      <c r="H70" s="212"/>
      <c r="I70" s="315"/>
      <c r="J70" s="318">
        <v>1</v>
      </c>
      <c r="K70" s="337"/>
      <c r="L70" s="337"/>
      <c r="M70" s="315"/>
      <c r="N70" s="212"/>
    </row>
    <row r="71" spans="2:14" x14ac:dyDescent="0.2">
      <c r="B71" s="308"/>
      <c r="C71" s="212"/>
      <c r="D71" s="212"/>
      <c r="E71" s="212"/>
      <c r="F71" s="212"/>
      <c r="G71" s="212"/>
      <c r="H71" s="212"/>
      <c r="I71" s="315"/>
      <c r="J71" s="318">
        <v>2</v>
      </c>
      <c r="K71" s="337"/>
      <c r="L71" s="337"/>
      <c r="M71" s="315"/>
      <c r="N71" s="212"/>
    </row>
    <row r="72" spans="2:14" x14ac:dyDescent="0.2">
      <c r="B72" s="212"/>
      <c r="C72" s="212"/>
      <c r="D72" s="212"/>
      <c r="E72" s="212"/>
      <c r="F72" s="212"/>
      <c r="G72" s="212"/>
      <c r="H72" s="212"/>
      <c r="I72" s="315"/>
      <c r="J72" s="318">
        <v>3</v>
      </c>
      <c r="K72" s="337"/>
      <c r="L72" s="337"/>
      <c r="M72" s="315"/>
      <c r="N72" s="212"/>
    </row>
    <row r="73" spans="2:14" x14ac:dyDescent="0.2">
      <c r="B73" s="330"/>
      <c r="C73" s="330"/>
      <c r="D73" s="330"/>
      <c r="E73" s="330"/>
      <c r="F73" s="212"/>
      <c r="G73" s="212"/>
      <c r="H73" s="212"/>
      <c r="I73" s="315"/>
      <c r="J73" s="318">
        <v>4</v>
      </c>
      <c r="K73" s="337"/>
      <c r="L73" s="337"/>
      <c r="M73" s="315"/>
      <c r="N73" s="212"/>
    </row>
    <row r="74" spans="2:14" x14ac:dyDescent="0.2">
      <c r="B74" s="668" t="s">
        <v>1042</v>
      </c>
      <c r="C74" s="668"/>
      <c r="D74" s="668"/>
      <c r="E74" s="668"/>
      <c r="F74" s="668"/>
      <c r="G74" s="668"/>
      <c r="H74" s="668"/>
      <c r="I74" s="668"/>
      <c r="J74" s="668"/>
      <c r="K74" s="668"/>
      <c r="L74" s="668"/>
      <c r="M74" s="668"/>
      <c r="N74" s="212"/>
    </row>
    <row r="75" spans="2:14" x14ac:dyDescent="0.2">
      <c r="B75" s="668"/>
      <c r="C75" s="668"/>
      <c r="D75" s="668"/>
      <c r="E75" s="668"/>
      <c r="F75" s="668"/>
      <c r="G75" s="668"/>
      <c r="H75" s="668"/>
      <c r="I75" s="668"/>
      <c r="J75" s="668"/>
      <c r="K75" s="668"/>
      <c r="L75" s="668"/>
      <c r="M75" s="668"/>
      <c r="N75" s="212"/>
    </row>
    <row r="76" spans="2:14" x14ac:dyDescent="0.2">
      <c r="B76" s="668"/>
      <c r="C76" s="668"/>
      <c r="D76" s="668"/>
      <c r="E76" s="668"/>
      <c r="F76" s="668"/>
      <c r="G76" s="668"/>
      <c r="H76" s="668"/>
      <c r="I76" s="668"/>
      <c r="J76" s="668"/>
      <c r="K76" s="668"/>
      <c r="L76" s="668"/>
      <c r="M76" s="668"/>
      <c r="N76" s="212"/>
    </row>
  </sheetData>
  <sheetProtection password="CB3D" sheet="1" objects="1" scenarios="1"/>
  <mergeCells count="4">
    <mergeCell ref="B74:M76"/>
    <mergeCell ref="B35:M38"/>
    <mergeCell ref="L4:M4"/>
    <mergeCell ref="M1:N1"/>
  </mergeCells>
  <phoneticPr fontId="3" type="noConversion"/>
  <hyperlinks>
    <hyperlink ref="F33" r:id="rId1"/>
    <hyperlink ref="C67" r:id="rId2"/>
    <hyperlink ref="C41" r:id="rId3"/>
    <hyperlink ref="C13" r:id="rId4"/>
  </hyperlinks>
  <printOptions horizontalCentered="1" verticalCentered="1"/>
  <pageMargins left="0.25" right="0.25" top="0.75" bottom="0.75" header="0.3" footer="0.3"/>
  <pageSetup scale="72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B1:O73"/>
  <sheetViews>
    <sheetView zoomScaleNormal="100" workbookViewId="0">
      <selection activeCell="D49" sqref="D49"/>
    </sheetView>
  </sheetViews>
  <sheetFormatPr defaultRowHeight="12.75" x14ac:dyDescent="0.2"/>
  <cols>
    <col min="1" max="1" width="1.85546875" customWidth="1"/>
    <col min="3" max="3" width="11" customWidth="1"/>
    <col min="8" max="8" width="2" customWidth="1"/>
    <col min="9" max="9" width="9.42578125" customWidth="1"/>
    <col min="11" max="11" width="2" customWidth="1"/>
    <col min="15" max="15" width="10.140625" bestFit="1" customWidth="1"/>
    <col min="16" max="16" width="1.5703125" customWidth="1"/>
  </cols>
  <sheetData>
    <row r="1" spans="2:15" x14ac:dyDescent="0.2">
      <c r="B1" s="349">
        <f>'1'!J4</f>
        <v>0</v>
      </c>
      <c r="F1" s="6"/>
      <c r="O1" s="68">
        <f>'1'!P4</f>
        <v>0</v>
      </c>
    </row>
    <row r="3" spans="2:15" ht="15.75" x14ac:dyDescent="0.25">
      <c r="B3" s="7" t="s">
        <v>1181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x14ac:dyDescent="0.2">
      <c r="B4" s="6" t="s">
        <v>85</v>
      </c>
      <c r="I4" s="6" t="s">
        <v>86</v>
      </c>
      <c r="L4" s="6" t="s">
        <v>87</v>
      </c>
    </row>
    <row r="5" spans="2:15" ht="18" customHeight="1" x14ac:dyDescent="0.2">
      <c r="B5" s="453"/>
      <c r="C5" s="454"/>
      <c r="D5" s="454"/>
      <c r="E5" s="454"/>
      <c r="F5" s="454"/>
      <c r="G5" s="455"/>
      <c r="I5" s="509"/>
      <c r="J5" s="510"/>
      <c r="L5" s="506"/>
      <c r="M5" s="507"/>
      <c r="N5" s="507"/>
      <c r="O5" s="508"/>
    </row>
    <row r="6" spans="2:15" ht="4.5" customHeight="1" x14ac:dyDescent="0.2"/>
    <row r="7" spans="2:15" ht="18" customHeight="1" x14ac:dyDescent="0.2">
      <c r="B7" s="453"/>
      <c r="C7" s="454"/>
      <c r="D7" s="454"/>
      <c r="E7" s="454"/>
      <c r="F7" s="454"/>
      <c r="G7" s="455"/>
      <c r="I7" s="509"/>
      <c r="J7" s="510"/>
      <c r="L7" s="506"/>
      <c r="M7" s="507"/>
      <c r="N7" s="507"/>
      <c r="O7" s="508"/>
    </row>
    <row r="8" spans="2:15" ht="4.5" customHeight="1" x14ac:dyDescent="0.2"/>
    <row r="9" spans="2:15" ht="18" customHeight="1" x14ac:dyDescent="0.2">
      <c r="B9" s="453"/>
      <c r="C9" s="454"/>
      <c r="D9" s="454"/>
      <c r="E9" s="454"/>
      <c r="F9" s="454"/>
      <c r="G9" s="455"/>
      <c r="I9" s="509"/>
      <c r="J9" s="510"/>
      <c r="L9" s="506"/>
      <c r="M9" s="507"/>
      <c r="N9" s="507"/>
      <c r="O9" s="508"/>
    </row>
    <row r="10" spans="2:15" ht="4.5" customHeight="1" x14ac:dyDescent="0.2"/>
    <row r="11" spans="2:15" ht="18" customHeight="1" x14ac:dyDescent="0.2">
      <c r="B11" s="453"/>
      <c r="C11" s="454"/>
      <c r="D11" s="454"/>
      <c r="E11" s="454"/>
      <c r="F11" s="454"/>
      <c r="G11" s="455"/>
      <c r="I11" s="509"/>
      <c r="J11" s="510"/>
      <c r="L11" s="506"/>
      <c r="M11" s="507"/>
      <c r="N11" s="507"/>
      <c r="O11" s="508"/>
    </row>
    <row r="12" spans="2:15" ht="4.5" customHeight="1" x14ac:dyDescent="0.2"/>
    <row r="13" spans="2:15" ht="18" customHeight="1" x14ac:dyDescent="0.2">
      <c r="B13" s="453"/>
      <c r="C13" s="454"/>
      <c r="D13" s="454"/>
      <c r="E13" s="454"/>
      <c r="F13" s="454"/>
      <c r="G13" s="455"/>
      <c r="I13" s="509"/>
      <c r="J13" s="510"/>
      <c r="L13" s="506"/>
      <c r="M13" s="507"/>
      <c r="N13" s="507"/>
      <c r="O13" s="508"/>
    </row>
    <row r="14" spans="2:15" ht="4.5" customHeight="1" x14ac:dyDescent="0.2"/>
    <row r="15" spans="2:15" ht="18" customHeight="1" x14ac:dyDescent="0.2">
      <c r="B15" s="453"/>
      <c r="C15" s="454"/>
      <c r="D15" s="454"/>
      <c r="E15" s="454"/>
      <c r="F15" s="454"/>
      <c r="G15" s="455"/>
      <c r="I15" s="509"/>
      <c r="J15" s="510"/>
      <c r="L15" s="506"/>
      <c r="M15" s="507"/>
      <c r="N15" s="507"/>
      <c r="O15" s="508"/>
    </row>
    <row r="16" spans="2:15" ht="13.5" thickBot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5" ht="4.5" customHeight="1" thickTop="1" x14ac:dyDescent="0.2"/>
    <row r="18" spans="2:15" ht="18" customHeight="1" x14ac:dyDescent="0.2">
      <c r="B18" s="60" t="s">
        <v>622</v>
      </c>
      <c r="C18" s="59"/>
      <c r="D18" s="453"/>
      <c r="E18" s="454"/>
      <c r="F18" s="454"/>
      <c r="G18" s="455"/>
      <c r="I18" s="23" t="s">
        <v>89</v>
      </c>
      <c r="J18" s="93"/>
      <c r="L18" s="23" t="s">
        <v>90</v>
      </c>
      <c r="M18" s="93"/>
    </row>
    <row r="19" spans="2:15" ht="4.5" customHeight="1" x14ac:dyDescent="0.2"/>
    <row r="20" spans="2:15" ht="18" customHeight="1" x14ac:dyDescent="0.2">
      <c r="B20" s="501" t="s">
        <v>618</v>
      </c>
      <c r="C20" s="502"/>
      <c r="D20" s="453"/>
      <c r="E20" s="454"/>
      <c r="F20" s="454"/>
      <c r="G20" s="455"/>
      <c r="I20" s="501" t="s">
        <v>623</v>
      </c>
      <c r="J20" s="503"/>
      <c r="K20" s="502"/>
      <c r="L20" s="453"/>
      <c r="M20" s="454"/>
      <c r="N20" s="454"/>
      <c r="O20" s="455"/>
    </row>
    <row r="21" spans="2:15" ht="18" customHeight="1" x14ac:dyDescent="0.2">
      <c r="B21" s="501" t="s">
        <v>619</v>
      </c>
      <c r="C21" s="502"/>
      <c r="D21" s="453"/>
      <c r="E21" s="454"/>
      <c r="F21" s="454"/>
      <c r="G21" s="455"/>
      <c r="I21" s="501" t="s">
        <v>624</v>
      </c>
      <c r="J21" s="503"/>
      <c r="K21" s="502"/>
      <c r="L21" s="470"/>
      <c r="M21" s="471"/>
      <c r="N21" s="471"/>
      <c r="O21" s="472"/>
    </row>
    <row r="22" spans="2:15" ht="18" customHeight="1" x14ac:dyDescent="0.2">
      <c r="B22" s="501" t="s">
        <v>620</v>
      </c>
      <c r="C22" s="502"/>
      <c r="D22" s="453"/>
      <c r="E22" s="454"/>
      <c r="F22" s="454"/>
      <c r="G22" s="455"/>
      <c r="I22" s="501" t="s">
        <v>625</v>
      </c>
      <c r="J22" s="503"/>
      <c r="K22" s="502"/>
      <c r="L22" s="470"/>
      <c r="M22" s="471"/>
      <c r="N22" s="471"/>
      <c r="O22" s="472"/>
    </row>
    <row r="23" spans="2:15" ht="18" customHeight="1" x14ac:dyDescent="0.2">
      <c r="B23" s="501" t="s">
        <v>621</v>
      </c>
      <c r="C23" s="502"/>
      <c r="D23" s="453"/>
      <c r="E23" s="454"/>
      <c r="F23" s="454"/>
      <c r="G23" s="455"/>
      <c r="I23" s="501" t="s">
        <v>626</v>
      </c>
      <c r="J23" s="503"/>
      <c r="K23" s="502"/>
      <c r="L23" s="478"/>
      <c r="M23" s="454"/>
      <c r="N23" s="454"/>
      <c r="O23" s="455"/>
    </row>
    <row r="24" spans="2:15" ht="4.5" customHeight="1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ht="4.5" customHeight="1" thickTop="1" x14ac:dyDescent="0.2"/>
    <row r="26" spans="2:15" ht="18" customHeight="1" x14ac:dyDescent="0.2">
      <c r="B26" s="504" t="s">
        <v>627</v>
      </c>
      <c r="C26" s="505"/>
      <c r="D26" s="453"/>
      <c r="E26" s="454"/>
      <c r="F26" s="454"/>
      <c r="G26" s="455"/>
      <c r="I26" s="23" t="s">
        <v>89</v>
      </c>
      <c r="J26" s="93"/>
      <c r="L26" s="23" t="s">
        <v>90</v>
      </c>
      <c r="M26" s="93"/>
    </row>
    <row r="27" spans="2:15" ht="4.5" customHeight="1" x14ac:dyDescent="0.2"/>
    <row r="28" spans="2:15" ht="18" customHeight="1" x14ac:dyDescent="0.2">
      <c r="B28" s="501" t="s">
        <v>618</v>
      </c>
      <c r="C28" s="502"/>
      <c r="D28" s="453"/>
      <c r="E28" s="454"/>
      <c r="F28" s="454"/>
      <c r="G28" s="455"/>
      <c r="I28" s="501" t="s">
        <v>623</v>
      </c>
      <c r="J28" s="503"/>
      <c r="K28" s="502"/>
      <c r="L28" s="453"/>
      <c r="M28" s="454"/>
      <c r="N28" s="454"/>
      <c r="O28" s="455"/>
    </row>
    <row r="29" spans="2:15" ht="18" customHeight="1" x14ac:dyDescent="0.2">
      <c r="B29" s="501" t="s">
        <v>619</v>
      </c>
      <c r="C29" s="502"/>
      <c r="D29" s="453"/>
      <c r="E29" s="454"/>
      <c r="F29" s="454"/>
      <c r="G29" s="455"/>
      <c r="I29" s="501" t="s">
        <v>624</v>
      </c>
      <c r="J29" s="503"/>
      <c r="K29" s="502"/>
      <c r="L29" s="470"/>
      <c r="M29" s="471"/>
      <c r="N29" s="471"/>
      <c r="O29" s="472"/>
    </row>
    <row r="30" spans="2:15" ht="18" customHeight="1" x14ac:dyDescent="0.2">
      <c r="B30" s="501" t="s">
        <v>620</v>
      </c>
      <c r="C30" s="502"/>
      <c r="D30" s="453"/>
      <c r="E30" s="454"/>
      <c r="F30" s="454"/>
      <c r="G30" s="455"/>
      <c r="I30" s="501" t="s">
        <v>625</v>
      </c>
      <c r="J30" s="503"/>
      <c r="K30" s="502"/>
      <c r="L30" s="470"/>
      <c r="M30" s="471"/>
      <c r="N30" s="471"/>
      <c r="O30" s="472"/>
    </row>
    <row r="31" spans="2:15" ht="18" customHeight="1" x14ac:dyDescent="0.2">
      <c r="B31" s="501" t="s">
        <v>621</v>
      </c>
      <c r="C31" s="502"/>
      <c r="D31" s="453"/>
      <c r="E31" s="454"/>
      <c r="F31" s="454"/>
      <c r="G31" s="455"/>
      <c r="I31" s="501" t="s">
        <v>626</v>
      </c>
      <c r="J31" s="503"/>
      <c r="K31" s="502"/>
      <c r="L31" s="478"/>
      <c r="M31" s="454"/>
      <c r="N31" s="454"/>
      <c r="O31" s="455"/>
    </row>
    <row r="32" spans="2:15" ht="4.5" customHeight="1" thickBo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ht="4.5" customHeight="1" thickTop="1" x14ac:dyDescent="0.2"/>
    <row r="34" spans="2:15" ht="18" customHeight="1" x14ac:dyDescent="0.2">
      <c r="B34" s="504" t="s">
        <v>627</v>
      </c>
      <c r="C34" s="505"/>
      <c r="D34" s="453"/>
      <c r="E34" s="454"/>
      <c r="F34" s="454"/>
      <c r="G34" s="455"/>
      <c r="I34" s="23" t="s">
        <v>89</v>
      </c>
      <c r="J34" s="93"/>
      <c r="L34" s="23" t="s">
        <v>90</v>
      </c>
      <c r="M34" s="93"/>
    </row>
    <row r="35" spans="2:15" ht="4.5" customHeight="1" x14ac:dyDescent="0.2"/>
    <row r="36" spans="2:15" ht="18" customHeight="1" x14ac:dyDescent="0.2">
      <c r="B36" s="501" t="s">
        <v>618</v>
      </c>
      <c r="C36" s="502"/>
      <c r="D36" s="453"/>
      <c r="E36" s="454"/>
      <c r="F36" s="454"/>
      <c r="G36" s="455"/>
      <c r="I36" s="501" t="s">
        <v>623</v>
      </c>
      <c r="J36" s="503"/>
      <c r="K36" s="502"/>
      <c r="L36" s="453"/>
      <c r="M36" s="454"/>
      <c r="N36" s="454"/>
      <c r="O36" s="455"/>
    </row>
    <row r="37" spans="2:15" ht="18" customHeight="1" x14ac:dyDescent="0.2">
      <c r="B37" s="501" t="s">
        <v>619</v>
      </c>
      <c r="C37" s="502"/>
      <c r="D37" s="453"/>
      <c r="E37" s="454"/>
      <c r="F37" s="454"/>
      <c r="G37" s="455"/>
      <c r="I37" s="501" t="s">
        <v>624</v>
      </c>
      <c r="J37" s="503"/>
      <c r="K37" s="502"/>
      <c r="L37" s="470"/>
      <c r="M37" s="471"/>
      <c r="N37" s="471"/>
      <c r="O37" s="472"/>
    </row>
    <row r="38" spans="2:15" ht="18" customHeight="1" x14ac:dyDescent="0.2">
      <c r="B38" s="501" t="s">
        <v>620</v>
      </c>
      <c r="C38" s="502"/>
      <c r="D38" s="453"/>
      <c r="E38" s="454"/>
      <c r="F38" s="454"/>
      <c r="G38" s="455"/>
      <c r="I38" s="501" t="s">
        <v>625</v>
      </c>
      <c r="J38" s="503"/>
      <c r="K38" s="502"/>
      <c r="L38" s="470"/>
      <c r="M38" s="471"/>
      <c r="N38" s="471"/>
      <c r="O38" s="472"/>
    </row>
    <row r="39" spans="2:15" ht="18" customHeight="1" x14ac:dyDescent="0.2">
      <c r="B39" s="501" t="s">
        <v>621</v>
      </c>
      <c r="C39" s="502"/>
      <c r="D39" s="453"/>
      <c r="E39" s="454"/>
      <c r="F39" s="454"/>
      <c r="G39" s="455"/>
      <c r="I39" s="501" t="s">
        <v>626</v>
      </c>
      <c r="J39" s="503"/>
      <c r="K39" s="502"/>
      <c r="L39" s="478"/>
      <c r="M39" s="454"/>
      <c r="N39" s="454"/>
      <c r="O39" s="455"/>
    </row>
    <row r="40" spans="2:15" ht="4.5" customHeight="1" thickBo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ht="4.5" customHeight="1" thickTop="1" x14ac:dyDescent="0.2"/>
    <row r="42" spans="2:15" ht="18" customHeight="1" x14ac:dyDescent="0.2">
      <c r="B42" s="504" t="s">
        <v>629</v>
      </c>
      <c r="C42" s="505"/>
      <c r="D42" s="453"/>
      <c r="E42" s="454"/>
      <c r="F42" s="454"/>
      <c r="G42" s="455"/>
      <c r="I42" s="265"/>
      <c r="J42" s="264"/>
      <c r="K42" s="10"/>
      <c r="L42" s="265"/>
      <c r="M42" s="264"/>
      <c r="N42" s="10"/>
    </row>
    <row r="43" spans="2:15" ht="4.5" customHeight="1" x14ac:dyDescent="0.2"/>
    <row r="44" spans="2:15" ht="18" customHeight="1" x14ac:dyDescent="0.2">
      <c r="B44" s="501" t="s">
        <v>618</v>
      </c>
      <c r="C44" s="502"/>
      <c r="D44" s="453"/>
      <c r="E44" s="454"/>
      <c r="F44" s="454"/>
      <c r="G44" s="455"/>
      <c r="I44" s="501" t="s">
        <v>623</v>
      </c>
      <c r="J44" s="503"/>
      <c r="K44" s="502"/>
      <c r="L44" s="453"/>
      <c r="M44" s="454"/>
      <c r="N44" s="454"/>
      <c r="O44" s="455"/>
    </row>
    <row r="45" spans="2:15" ht="18" customHeight="1" x14ac:dyDescent="0.2">
      <c r="B45" s="501" t="s">
        <v>619</v>
      </c>
      <c r="C45" s="502"/>
      <c r="D45" s="453"/>
      <c r="E45" s="454"/>
      <c r="F45" s="454"/>
      <c r="G45" s="455"/>
      <c r="I45" s="501" t="s">
        <v>624</v>
      </c>
      <c r="J45" s="503"/>
      <c r="K45" s="502"/>
      <c r="L45" s="470"/>
      <c r="M45" s="471"/>
      <c r="N45" s="471"/>
      <c r="O45" s="472"/>
    </row>
    <row r="46" spans="2:15" ht="18" customHeight="1" x14ac:dyDescent="0.2">
      <c r="B46" s="501" t="s">
        <v>620</v>
      </c>
      <c r="C46" s="502"/>
      <c r="D46" s="453"/>
      <c r="E46" s="454"/>
      <c r="F46" s="454"/>
      <c r="G46" s="455"/>
      <c r="I46" s="501" t="s">
        <v>625</v>
      </c>
      <c r="J46" s="503"/>
      <c r="K46" s="502"/>
      <c r="L46" s="470"/>
      <c r="M46" s="471"/>
      <c r="N46" s="471"/>
      <c r="O46" s="472"/>
    </row>
    <row r="47" spans="2:15" ht="18" customHeight="1" x14ac:dyDescent="0.2">
      <c r="B47" s="501" t="s">
        <v>621</v>
      </c>
      <c r="C47" s="502"/>
      <c r="D47" s="453"/>
      <c r="E47" s="454"/>
      <c r="F47" s="454"/>
      <c r="G47" s="455"/>
      <c r="I47" s="501" t="s">
        <v>626</v>
      </c>
      <c r="J47" s="503"/>
      <c r="K47" s="502"/>
      <c r="L47" s="478"/>
      <c r="M47" s="454"/>
      <c r="N47" s="454"/>
      <c r="O47" s="455"/>
    </row>
    <row r="48" spans="2:15" ht="4.5" customHeight="1" thickBo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ht="4.5" customHeight="1" thickTop="1" x14ac:dyDescent="0.2"/>
    <row r="50" spans="2:15" ht="18" customHeight="1" x14ac:dyDescent="0.2">
      <c r="B50" s="504" t="s">
        <v>628</v>
      </c>
      <c r="C50" s="505"/>
      <c r="D50" s="453"/>
      <c r="E50" s="454"/>
      <c r="F50" s="454"/>
      <c r="G50" s="455"/>
      <c r="I50" s="265"/>
      <c r="J50" s="264"/>
      <c r="K50" s="10"/>
      <c r="L50" s="265"/>
      <c r="M50" s="264"/>
      <c r="N50" s="10"/>
    </row>
    <row r="51" spans="2:15" ht="4.5" customHeight="1" x14ac:dyDescent="0.2"/>
    <row r="52" spans="2:15" ht="18" customHeight="1" x14ac:dyDescent="0.2">
      <c r="B52" s="501" t="s">
        <v>618</v>
      </c>
      <c r="C52" s="502"/>
      <c r="D52" s="453"/>
      <c r="E52" s="454"/>
      <c r="F52" s="454"/>
      <c r="G52" s="455"/>
      <c r="I52" s="501" t="s">
        <v>623</v>
      </c>
      <c r="J52" s="503"/>
      <c r="K52" s="502"/>
      <c r="L52" s="453"/>
      <c r="M52" s="454"/>
      <c r="N52" s="454"/>
      <c r="O52" s="455"/>
    </row>
    <row r="53" spans="2:15" ht="18" customHeight="1" x14ac:dyDescent="0.2">
      <c r="B53" s="501" t="s">
        <v>619</v>
      </c>
      <c r="C53" s="502"/>
      <c r="D53" s="453"/>
      <c r="E53" s="454"/>
      <c r="F53" s="454"/>
      <c r="G53" s="455"/>
      <c r="I53" s="501" t="s">
        <v>624</v>
      </c>
      <c r="J53" s="503"/>
      <c r="K53" s="502"/>
      <c r="L53" s="470"/>
      <c r="M53" s="471"/>
      <c r="N53" s="471"/>
      <c r="O53" s="472"/>
    </row>
    <row r="54" spans="2:15" ht="18" customHeight="1" x14ac:dyDescent="0.2">
      <c r="B54" s="501" t="s">
        <v>620</v>
      </c>
      <c r="C54" s="502"/>
      <c r="D54" s="453"/>
      <c r="E54" s="454"/>
      <c r="F54" s="454"/>
      <c r="G54" s="455"/>
      <c r="I54" s="501" t="s">
        <v>625</v>
      </c>
      <c r="J54" s="503"/>
      <c r="K54" s="502"/>
      <c r="L54" s="470"/>
      <c r="M54" s="471"/>
      <c r="N54" s="471"/>
      <c r="O54" s="472"/>
    </row>
    <row r="55" spans="2:15" ht="18" customHeight="1" x14ac:dyDescent="0.2">
      <c r="B55" s="501" t="s">
        <v>621</v>
      </c>
      <c r="C55" s="502"/>
      <c r="D55" s="453"/>
      <c r="E55" s="454"/>
      <c r="F55" s="454"/>
      <c r="G55" s="455"/>
      <c r="I55" s="501" t="s">
        <v>626</v>
      </c>
      <c r="J55" s="503"/>
      <c r="K55" s="502"/>
      <c r="L55" s="478"/>
      <c r="M55" s="454"/>
      <c r="N55" s="454"/>
      <c r="O55" s="455"/>
    </row>
    <row r="56" spans="2:15" ht="4.5" customHeight="1" thickBo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2:15" ht="4.5" customHeight="1" thickTop="1" x14ac:dyDescent="0.2"/>
    <row r="58" spans="2:15" ht="18" customHeight="1" x14ac:dyDescent="0.2">
      <c r="B58" s="504" t="s">
        <v>630</v>
      </c>
      <c r="C58" s="505"/>
      <c r="D58" s="453"/>
      <c r="E58" s="454"/>
      <c r="F58" s="454"/>
      <c r="G58" s="455"/>
      <c r="I58" s="265"/>
      <c r="J58" s="264"/>
      <c r="K58" s="10"/>
      <c r="L58" s="265"/>
      <c r="M58" s="264"/>
      <c r="N58" s="10"/>
    </row>
    <row r="59" spans="2:15" ht="4.5" customHeight="1" x14ac:dyDescent="0.2"/>
    <row r="60" spans="2:15" ht="18" customHeight="1" x14ac:dyDescent="0.2">
      <c r="B60" s="501" t="s">
        <v>618</v>
      </c>
      <c r="C60" s="502"/>
      <c r="D60" s="453"/>
      <c r="E60" s="454"/>
      <c r="F60" s="454"/>
      <c r="G60" s="455"/>
      <c r="I60" s="501" t="s">
        <v>623</v>
      </c>
      <c r="J60" s="503"/>
      <c r="K60" s="502"/>
      <c r="L60" s="453"/>
      <c r="M60" s="454"/>
      <c r="N60" s="454"/>
      <c r="O60" s="455"/>
    </row>
    <row r="61" spans="2:15" ht="18" customHeight="1" x14ac:dyDescent="0.2">
      <c r="B61" s="501" t="s">
        <v>619</v>
      </c>
      <c r="C61" s="502"/>
      <c r="D61" s="453"/>
      <c r="E61" s="454"/>
      <c r="F61" s="454"/>
      <c r="G61" s="455"/>
      <c r="I61" s="501" t="s">
        <v>624</v>
      </c>
      <c r="J61" s="503"/>
      <c r="K61" s="502"/>
      <c r="L61" s="470"/>
      <c r="M61" s="471"/>
      <c r="N61" s="471"/>
      <c r="O61" s="472"/>
    </row>
    <row r="62" spans="2:15" ht="18" customHeight="1" x14ac:dyDescent="0.2">
      <c r="B62" s="501" t="s">
        <v>620</v>
      </c>
      <c r="C62" s="502"/>
      <c r="D62" s="453"/>
      <c r="E62" s="454"/>
      <c r="F62" s="454"/>
      <c r="G62" s="455"/>
      <c r="I62" s="501" t="s">
        <v>625</v>
      </c>
      <c r="J62" s="503"/>
      <c r="K62" s="502"/>
      <c r="L62" s="470"/>
      <c r="M62" s="471"/>
      <c r="N62" s="471"/>
      <c r="O62" s="472"/>
    </row>
    <row r="63" spans="2:15" ht="18" customHeight="1" x14ac:dyDescent="0.2">
      <c r="B63" s="501" t="s">
        <v>621</v>
      </c>
      <c r="C63" s="502"/>
      <c r="D63" s="453"/>
      <c r="E63" s="454"/>
      <c r="F63" s="454"/>
      <c r="G63" s="455"/>
      <c r="I63" s="501" t="s">
        <v>626</v>
      </c>
      <c r="J63" s="503"/>
      <c r="K63" s="502"/>
      <c r="L63" s="478"/>
      <c r="M63" s="454"/>
      <c r="N63" s="454"/>
      <c r="O63" s="455"/>
    </row>
    <row r="64" spans="2:15" ht="4.5" customHeight="1" thickBot="1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4.5" customHeight="1" thickTop="1" x14ac:dyDescent="0.2"/>
    <row r="66" spans="2:15" ht="18" customHeight="1" x14ac:dyDescent="0.2">
      <c r="B66" s="504" t="s">
        <v>631</v>
      </c>
      <c r="C66" s="505"/>
      <c r="D66" s="453"/>
      <c r="E66" s="454"/>
      <c r="F66" s="454"/>
      <c r="G66" s="455"/>
      <c r="I66" s="265"/>
      <c r="J66" s="264"/>
      <c r="K66" s="10"/>
      <c r="L66" s="265"/>
      <c r="M66" s="264"/>
      <c r="N66" s="10"/>
    </row>
    <row r="67" spans="2:15" ht="4.5" customHeight="1" x14ac:dyDescent="0.2"/>
    <row r="68" spans="2:15" ht="18" customHeight="1" x14ac:dyDescent="0.2">
      <c r="B68" s="501" t="s">
        <v>618</v>
      </c>
      <c r="C68" s="502"/>
      <c r="D68" s="453"/>
      <c r="E68" s="454"/>
      <c r="F68" s="454"/>
      <c r="G68" s="455"/>
      <c r="I68" s="501" t="s">
        <v>623</v>
      </c>
      <c r="J68" s="503"/>
      <c r="K68" s="502"/>
      <c r="L68" s="453"/>
      <c r="M68" s="454"/>
      <c r="N68" s="454"/>
      <c r="O68" s="455"/>
    </row>
    <row r="69" spans="2:15" ht="18" customHeight="1" x14ac:dyDescent="0.2">
      <c r="B69" s="501" t="s">
        <v>619</v>
      </c>
      <c r="C69" s="502"/>
      <c r="D69" s="453"/>
      <c r="E69" s="454"/>
      <c r="F69" s="454"/>
      <c r="G69" s="455"/>
      <c r="I69" s="501" t="s">
        <v>624</v>
      </c>
      <c r="J69" s="503"/>
      <c r="K69" s="502"/>
      <c r="L69" s="470"/>
      <c r="M69" s="471"/>
      <c r="N69" s="471"/>
      <c r="O69" s="472"/>
    </row>
    <row r="70" spans="2:15" ht="18" customHeight="1" x14ac:dyDescent="0.2">
      <c r="B70" s="501" t="s">
        <v>620</v>
      </c>
      <c r="C70" s="502"/>
      <c r="D70" s="453"/>
      <c r="E70" s="454"/>
      <c r="F70" s="454"/>
      <c r="G70" s="455"/>
      <c r="I70" s="501" t="s">
        <v>625</v>
      </c>
      <c r="J70" s="503"/>
      <c r="K70" s="502"/>
      <c r="L70" s="470"/>
      <c r="M70" s="471"/>
      <c r="N70" s="471"/>
      <c r="O70" s="472"/>
    </row>
    <row r="71" spans="2:15" ht="18" customHeight="1" x14ac:dyDescent="0.2">
      <c r="B71" s="501" t="s">
        <v>621</v>
      </c>
      <c r="C71" s="502"/>
      <c r="D71" s="453"/>
      <c r="E71" s="454"/>
      <c r="F71" s="454"/>
      <c r="G71" s="455"/>
      <c r="I71" s="501" t="s">
        <v>626</v>
      </c>
      <c r="J71" s="503"/>
      <c r="K71" s="502"/>
      <c r="L71" s="478"/>
      <c r="M71" s="454"/>
      <c r="N71" s="454"/>
      <c r="O71" s="455"/>
    </row>
    <row r="72" spans="2:15" ht="4.5" customHeight="1" thickBot="1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2:15" ht="13.5" thickTop="1" x14ac:dyDescent="0.2">
      <c r="O73" t="s">
        <v>124</v>
      </c>
    </row>
  </sheetData>
  <sheetProtection password="CB3D" sheet="1" objects="1" scenarios="1"/>
  <mergeCells count="143">
    <mergeCell ref="I20:K20"/>
    <mergeCell ref="B20:C20"/>
    <mergeCell ref="L5:O5"/>
    <mergeCell ref="L7:O7"/>
    <mergeCell ref="L9:O9"/>
    <mergeCell ref="L11:O11"/>
    <mergeCell ref="L13:O13"/>
    <mergeCell ref="L15:O15"/>
    <mergeCell ref="D18:G18"/>
    <mergeCell ref="B13:G13"/>
    <mergeCell ref="D20:G20"/>
    <mergeCell ref="L20:O20"/>
    <mergeCell ref="I13:J13"/>
    <mergeCell ref="I5:J5"/>
    <mergeCell ref="I7:J7"/>
    <mergeCell ref="I9:J9"/>
    <mergeCell ref="I11:J11"/>
    <mergeCell ref="I15:J15"/>
    <mergeCell ref="B5:G5"/>
    <mergeCell ref="B7:G7"/>
    <mergeCell ref="B9:G9"/>
    <mergeCell ref="B11:G11"/>
    <mergeCell ref="B15:G15"/>
    <mergeCell ref="L21:O21"/>
    <mergeCell ref="B29:C29"/>
    <mergeCell ref="D29:G29"/>
    <mergeCell ref="I29:K29"/>
    <mergeCell ref="L29:O29"/>
    <mergeCell ref="B26:C26"/>
    <mergeCell ref="D26:G26"/>
    <mergeCell ref="B22:C22"/>
    <mergeCell ref="B23:C23"/>
    <mergeCell ref="I21:K21"/>
    <mergeCell ref="B21:C21"/>
    <mergeCell ref="D21:G21"/>
    <mergeCell ref="B31:C31"/>
    <mergeCell ref="D31:G31"/>
    <mergeCell ref="I31:K31"/>
    <mergeCell ref="L31:O31"/>
    <mergeCell ref="B34:C34"/>
    <mergeCell ref="D22:G22"/>
    <mergeCell ref="D23:G23"/>
    <mergeCell ref="I22:K22"/>
    <mergeCell ref="I23:K23"/>
    <mergeCell ref="B30:C30"/>
    <mergeCell ref="D30:G30"/>
    <mergeCell ref="I30:K30"/>
    <mergeCell ref="L30:O30"/>
    <mergeCell ref="L22:O22"/>
    <mergeCell ref="L23:O23"/>
    <mergeCell ref="B28:C28"/>
    <mergeCell ref="D28:G28"/>
    <mergeCell ref="I28:K28"/>
    <mergeCell ref="L28:O28"/>
    <mergeCell ref="D34:G34"/>
    <mergeCell ref="L36:O36"/>
    <mergeCell ref="B45:C45"/>
    <mergeCell ref="D45:G45"/>
    <mergeCell ref="I45:K45"/>
    <mergeCell ref="L45:O45"/>
    <mergeCell ref="D44:G44"/>
    <mergeCell ref="I44:K44"/>
    <mergeCell ref="D42:G42"/>
    <mergeCell ref="L44:O44"/>
    <mergeCell ref="L37:O37"/>
    <mergeCell ref="B38:C38"/>
    <mergeCell ref="D38:G38"/>
    <mergeCell ref="I38:K38"/>
    <mergeCell ref="L38:O38"/>
    <mergeCell ref="B37:C37"/>
    <mergeCell ref="D37:G37"/>
    <mergeCell ref="I37:K37"/>
    <mergeCell ref="B36:C36"/>
    <mergeCell ref="D36:G36"/>
    <mergeCell ref="I36:K36"/>
    <mergeCell ref="B52:C52"/>
    <mergeCell ref="D52:G52"/>
    <mergeCell ref="I52:K52"/>
    <mergeCell ref="D50:G50"/>
    <mergeCell ref="L52:O52"/>
    <mergeCell ref="B39:C39"/>
    <mergeCell ref="D39:G39"/>
    <mergeCell ref="I39:K39"/>
    <mergeCell ref="L39:O39"/>
    <mergeCell ref="B42:C42"/>
    <mergeCell ref="B44:C44"/>
    <mergeCell ref="B46:C46"/>
    <mergeCell ref="D46:G46"/>
    <mergeCell ref="I46:K46"/>
    <mergeCell ref="L46:O46"/>
    <mergeCell ref="B47:C47"/>
    <mergeCell ref="D47:G47"/>
    <mergeCell ref="I47:K47"/>
    <mergeCell ref="L47:O47"/>
    <mergeCell ref="B50:C50"/>
    <mergeCell ref="B61:C61"/>
    <mergeCell ref="D61:G61"/>
    <mergeCell ref="I61:K61"/>
    <mergeCell ref="L61:O61"/>
    <mergeCell ref="B62:C62"/>
    <mergeCell ref="D62:G62"/>
    <mergeCell ref="B53:C53"/>
    <mergeCell ref="D53:G53"/>
    <mergeCell ref="I53:K53"/>
    <mergeCell ref="L53:O53"/>
    <mergeCell ref="B54:C54"/>
    <mergeCell ref="D54:G54"/>
    <mergeCell ref="I54:K54"/>
    <mergeCell ref="L54:O54"/>
    <mergeCell ref="B55:C55"/>
    <mergeCell ref="D55:G55"/>
    <mergeCell ref="I55:K55"/>
    <mergeCell ref="L55:O55"/>
    <mergeCell ref="B58:C58"/>
    <mergeCell ref="B60:C60"/>
    <mergeCell ref="D60:G60"/>
    <mergeCell ref="I60:K60"/>
    <mergeCell ref="D58:G58"/>
    <mergeCell ref="L60:O60"/>
    <mergeCell ref="B71:C71"/>
    <mergeCell ref="D71:G71"/>
    <mergeCell ref="I71:K71"/>
    <mergeCell ref="L71:O71"/>
    <mergeCell ref="I62:K62"/>
    <mergeCell ref="L62:O62"/>
    <mergeCell ref="B63:C63"/>
    <mergeCell ref="D63:G63"/>
    <mergeCell ref="I63:K63"/>
    <mergeCell ref="L63:O63"/>
    <mergeCell ref="I69:K69"/>
    <mergeCell ref="L69:O69"/>
    <mergeCell ref="B70:C70"/>
    <mergeCell ref="D70:G70"/>
    <mergeCell ref="I70:K70"/>
    <mergeCell ref="L70:O70"/>
    <mergeCell ref="B66:C66"/>
    <mergeCell ref="D66:G66"/>
    <mergeCell ref="B68:C68"/>
    <mergeCell ref="D68:G68"/>
    <mergeCell ref="I68:K68"/>
    <mergeCell ref="L68:O68"/>
    <mergeCell ref="B69:C69"/>
    <mergeCell ref="D69:G69"/>
  </mergeCells>
  <phoneticPr fontId="3" type="noConversion"/>
  <pageMargins left="0.75" right="0.39" top="0.49" bottom="0.44" header="0.36" footer="0.35"/>
  <pageSetup scale="79" orientation="portrait" r:id="rId1"/>
  <headerFooter alignWithMargins="0">
    <oddHeader>&amp;C&amp;"Arial,Bold"2019 Low-Income Housing Tax Credit Application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B1:R84"/>
  <sheetViews>
    <sheetView zoomScaleNormal="100" workbookViewId="0"/>
  </sheetViews>
  <sheetFormatPr defaultRowHeight="12.75" x14ac:dyDescent="0.2"/>
  <cols>
    <col min="1" max="1" width="2" customWidth="1"/>
    <col min="5" max="5" width="6.140625" customWidth="1"/>
    <col min="6" max="6" width="8.140625" customWidth="1"/>
    <col min="7" max="7" width="7.7109375" customWidth="1"/>
    <col min="8" max="8" width="7.85546875" customWidth="1"/>
    <col min="9" max="9" width="7.7109375" customWidth="1"/>
    <col min="10" max="10" width="5.28515625" customWidth="1"/>
    <col min="11" max="11" width="6.140625" customWidth="1"/>
    <col min="12" max="12" width="13.42578125" customWidth="1"/>
    <col min="13" max="13" width="6.7109375" customWidth="1"/>
    <col min="14" max="14" width="5.7109375" customWidth="1"/>
    <col min="15" max="15" width="5.85546875" customWidth="1"/>
    <col min="16" max="16" width="5.7109375" customWidth="1"/>
    <col min="17" max="17" width="2" customWidth="1"/>
  </cols>
  <sheetData>
    <row r="1" spans="2:16" x14ac:dyDescent="0.2">
      <c r="B1" s="349">
        <f>'1'!J4</f>
        <v>0</v>
      </c>
      <c r="F1" s="6"/>
      <c r="O1" s="511">
        <f>'1'!P4</f>
        <v>0</v>
      </c>
      <c r="P1" s="511"/>
    </row>
    <row r="3" spans="2:16" ht="15.75" x14ac:dyDescent="0.25">
      <c r="B3" s="7" t="s">
        <v>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5" spans="2:16" x14ac:dyDescent="0.2">
      <c r="B5" t="s">
        <v>964</v>
      </c>
      <c r="G5" s="9" t="s">
        <v>56</v>
      </c>
      <c r="H5" s="93"/>
      <c r="I5" s="9" t="s">
        <v>55</v>
      </c>
      <c r="J5" s="93"/>
      <c r="L5" t="s">
        <v>102</v>
      </c>
      <c r="O5" s="512">
        <f>'1'!M47</f>
        <v>0</v>
      </c>
      <c r="P5" s="513"/>
    </row>
    <row r="6" spans="2:16" ht="4.5" customHeight="1" x14ac:dyDescent="0.2"/>
    <row r="7" spans="2:16" x14ac:dyDescent="0.2">
      <c r="B7" t="s">
        <v>95</v>
      </c>
      <c r="G7" s="9" t="s">
        <v>56</v>
      </c>
      <c r="H7" s="93"/>
      <c r="I7" s="9" t="s">
        <v>55</v>
      </c>
      <c r="J7" s="93"/>
      <c r="L7" t="s">
        <v>105</v>
      </c>
      <c r="O7" s="456"/>
      <c r="P7" s="457"/>
    </row>
    <row r="8" spans="2:16" ht="4.5" customHeight="1" x14ac:dyDescent="0.2"/>
    <row r="9" spans="2:16" x14ac:dyDescent="0.2">
      <c r="B9" t="s">
        <v>96</v>
      </c>
      <c r="G9" s="9" t="s">
        <v>56</v>
      </c>
      <c r="H9" s="93"/>
      <c r="I9" s="9" t="s">
        <v>55</v>
      </c>
      <c r="J9" s="93"/>
      <c r="L9" t="s">
        <v>104</v>
      </c>
      <c r="O9" s="456"/>
      <c r="P9" s="457"/>
    </row>
    <row r="10" spans="2:16" ht="4.5" customHeight="1" x14ac:dyDescent="0.2"/>
    <row r="11" spans="2:16" x14ac:dyDescent="0.2">
      <c r="B11" t="s">
        <v>965</v>
      </c>
      <c r="G11" s="9" t="s">
        <v>56</v>
      </c>
      <c r="H11" s="93"/>
      <c r="I11" s="9" t="s">
        <v>55</v>
      </c>
      <c r="J11" s="93"/>
      <c r="L11" t="s">
        <v>103</v>
      </c>
      <c r="O11" s="456"/>
      <c r="P11" s="457"/>
    </row>
    <row r="12" spans="2:16" ht="5.25" customHeight="1" x14ac:dyDescent="0.2">
      <c r="G12" s="372"/>
      <c r="H12" s="282"/>
      <c r="I12" s="16"/>
      <c r="J12" s="282"/>
      <c r="O12" s="382"/>
      <c r="P12" s="382"/>
    </row>
    <row r="13" spans="2:16" x14ac:dyDescent="0.2">
      <c r="B13" s="71" t="s">
        <v>1113</v>
      </c>
      <c r="G13" s="372" t="s">
        <v>56</v>
      </c>
      <c r="H13" s="93"/>
      <c r="I13" s="372" t="s">
        <v>55</v>
      </c>
      <c r="J13" s="93"/>
    </row>
    <row r="14" spans="2:16" ht="4.5" customHeight="1" x14ac:dyDescent="0.2"/>
    <row r="15" spans="2:16" x14ac:dyDescent="0.2">
      <c r="B15" t="s">
        <v>97</v>
      </c>
      <c r="G15" s="9" t="s">
        <v>56</v>
      </c>
      <c r="H15" s="93"/>
      <c r="I15" s="9" t="s">
        <v>55</v>
      </c>
      <c r="J15" s="93"/>
    </row>
    <row r="16" spans="2:16" ht="4.5" customHeight="1" x14ac:dyDescent="0.2"/>
    <row r="17" spans="2:16" x14ac:dyDescent="0.2">
      <c r="B17" t="s">
        <v>98</v>
      </c>
      <c r="G17" s="9" t="s">
        <v>56</v>
      </c>
      <c r="H17" s="93"/>
      <c r="I17" s="9" t="s">
        <v>55</v>
      </c>
      <c r="J17" s="93"/>
    </row>
    <row r="18" spans="2:16" ht="4.5" customHeight="1" x14ac:dyDescent="0.2"/>
    <row r="19" spans="2:16" x14ac:dyDescent="0.2">
      <c r="B19" t="s">
        <v>99</v>
      </c>
      <c r="F19" s="369">
        <v>0.2</v>
      </c>
      <c r="G19" s="97"/>
      <c r="H19" s="369">
        <v>0.3</v>
      </c>
      <c r="I19" s="97"/>
      <c r="J19" s="9"/>
      <c r="K19" s="71"/>
    </row>
    <row r="20" spans="2:16" ht="4.5" customHeight="1" x14ac:dyDescent="0.2"/>
    <row r="21" spans="2:16" x14ac:dyDescent="0.2">
      <c r="B21" t="s">
        <v>100</v>
      </c>
      <c r="G21" s="9" t="s">
        <v>56</v>
      </c>
      <c r="H21" s="93"/>
      <c r="I21" s="9" t="s">
        <v>55</v>
      </c>
      <c r="J21" s="93"/>
    </row>
    <row r="22" spans="2:16" ht="4.5" customHeight="1" x14ac:dyDescent="0.2"/>
    <row r="23" spans="2:16" x14ac:dyDescent="0.2">
      <c r="B23" t="s">
        <v>101</v>
      </c>
      <c r="G23" s="9" t="s">
        <v>56</v>
      </c>
      <c r="H23" s="93"/>
      <c r="I23" s="9" t="s">
        <v>55</v>
      </c>
      <c r="J23" s="93"/>
    </row>
    <row r="24" spans="2:16" ht="4.5" customHeight="1" x14ac:dyDescent="0.2"/>
    <row r="25" spans="2:16" x14ac:dyDescent="0.2">
      <c r="B25" s="6" t="s">
        <v>106</v>
      </c>
      <c r="D25" s="495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7"/>
    </row>
    <row r="26" spans="2:16" x14ac:dyDescent="0.2">
      <c r="D26" s="498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500"/>
    </row>
    <row r="28" spans="2:16" x14ac:dyDescent="0.2">
      <c r="B28" t="s">
        <v>107</v>
      </c>
      <c r="G28" s="9"/>
      <c r="I28" s="9"/>
      <c r="M28" s="9" t="s">
        <v>56</v>
      </c>
      <c r="N28" s="93"/>
      <c r="O28" s="9" t="s">
        <v>55</v>
      </c>
      <c r="P28" s="93"/>
    </row>
    <row r="29" spans="2:16" ht="4.5" customHeight="1" x14ac:dyDescent="0.2">
      <c r="G29" s="9"/>
      <c r="I29" s="9"/>
      <c r="J29" s="9"/>
    </row>
    <row r="30" spans="2:16" x14ac:dyDescent="0.2">
      <c r="B30" s="6" t="s">
        <v>866</v>
      </c>
      <c r="D30" s="98"/>
      <c r="G30" s="9"/>
      <c r="I30" s="9"/>
      <c r="J30" s="9"/>
    </row>
    <row r="32" spans="2:16" x14ac:dyDescent="0.2">
      <c r="B32" t="s">
        <v>108</v>
      </c>
      <c r="G32" s="9"/>
      <c r="I32" s="9"/>
      <c r="M32" s="9" t="s">
        <v>56</v>
      </c>
      <c r="N32" s="93"/>
      <c r="O32" s="9" t="s">
        <v>55</v>
      </c>
      <c r="P32" s="93"/>
    </row>
    <row r="33" spans="2:16" ht="4.5" customHeight="1" x14ac:dyDescent="0.2"/>
    <row r="34" spans="2:16" x14ac:dyDescent="0.2">
      <c r="B34" s="6" t="s">
        <v>109</v>
      </c>
    </row>
    <row r="36" spans="2:16" ht="13.5" thickBo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ht="6.75" customHeight="1" thickTop="1" x14ac:dyDescent="0.2"/>
    <row r="38" spans="2:16" ht="6.75" customHeight="1" x14ac:dyDescent="0.2"/>
    <row r="39" spans="2:16" ht="15.75" x14ac:dyDescent="0.25">
      <c r="B39" s="7" t="s">
        <v>1182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ht="4.5" customHeight="1" x14ac:dyDescent="0.2"/>
    <row r="41" spans="2:16" ht="13.5" customHeight="1" x14ac:dyDescent="0.2">
      <c r="B41" s="93"/>
      <c r="C41" t="s">
        <v>110</v>
      </c>
      <c r="H41" t="s">
        <v>114</v>
      </c>
      <c r="K41" s="467"/>
      <c r="L41" s="457"/>
    </row>
    <row r="42" spans="2:16" ht="4.5" customHeight="1" x14ac:dyDescent="0.2"/>
    <row r="43" spans="2:16" ht="13.5" customHeight="1" x14ac:dyDescent="0.2">
      <c r="B43" s="93"/>
      <c r="C43" t="s">
        <v>111</v>
      </c>
      <c r="H43" t="s">
        <v>112</v>
      </c>
      <c r="K43" s="474"/>
      <c r="L43" s="475"/>
    </row>
    <row r="44" spans="2:16" ht="4.5" customHeight="1" x14ac:dyDescent="0.2"/>
    <row r="45" spans="2:16" ht="13.5" customHeight="1" x14ac:dyDescent="0.2">
      <c r="B45" s="93"/>
      <c r="C45" t="s">
        <v>974</v>
      </c>
      <c r="H45" t="s">
        <v>113</v>
      </c>
      <c r="K45" s="456"/>
      <c r="L45" s="457"/>
    </row>
    <row r="46" spans="2:16" ht="4.5" customHeight="1" x14ac:dyDescent="0.2"/>
    <row r="47" spans="2:16" ht="16.5" customHeight="1" x14ac:dyDescent="0.2">
      <c r="B47" t="s">
        <v>115</v>
      </c>
      <c r="H47" s="453"/>
      <c r="I47" s="454"/>
      <c r="J47" s="454"/>
      <c r="K47" s="454"/>
      <c r="L47" s="454"/>
      <c r="M47" s="454"/>
      <c r="N47" s="454"/>
      <c r="O47" s="454"/>
      <c r="P47" s="455"/>
    </row>
    <row r="48" spans="2:16" ht="4.5" customHeight="1" x14ac:dyDescent="0.2"/>
    <row r="49" spans="2:18" ht="16.5" customHeight="1" x14ac:dyDescent="0.2">
      <c r="B49" s="13" t="s">
        <v>633</v>
      </c>
      <c r="C49" s="453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5"/>
    </row>
    <row r="50" spans="2:18" ht="16.5" customHeight="1" x14ac:dyDescent="0.2">
      <c r="B50" s="13" t="s">
        <v>619</v>
      </c>
      <c r="C50" s="453"/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5"/>
    </row>
    <row r="51" spans="2:18" ht="16.5" customHeight="1" x14ac:dyDescent="0.2">
      <c r="B51" s="13" t="s">
        <v>620</v>
      </c>
      <c r="C51" s="453"/>
      <c r="D51" s="454"/>
      <c r="E51" s="454"/>
      <c r="F51" s="454"/>
      <c r="G51" s="455"/>
      <c r="H51" s="74"/>
      <c r="J51" s="13" t="s">
        <v>632</v>
      </c>
      <c r="K51" s="453"/>
      <c r="L51" s="455"/>
      <c r="M51" s="74"/>
      <c r="N51" s="74"/>
      <c r="O51" s="74"/>
      <c r="P51" s="74"/>
    </row>
    <row r="52" spans="2:18" ht="4.5" customHeight="1" x14ac:dyDescent="0.2">
      <c r="R52" s="132"/>
    </row>
    <row r="53" spans="2:18" ht="13.5" customHeight="1" x14ac:dyDescent="0.2">
      <c r="B53" t="s">
        <v>4</v>
      </c>
      <c r="M53" s="9" t="s">
        <v>56</v>
      </c>
      <c r="N53" s="93"/>
      <c r="O53" s="9" t="s">
        <v>55</v>
      </c>
      <c r="P53" s="93"/>
      <c r="R53" s="131"/>
    </row>
    <row r="54" spans="2:18" ht="4.5" customHeight="1" x14ac:dyDescent="0.2">
      <c r="M54" s="9"/>
      <c r="N54" s="75"/>
      <c r="O54" s="16"/>
      <c r="P54" s="75"/>
      <c r="R54" s="131"/>
    </row>
    <row r="55" spans="2:18" x14ac:dyDescent="0.2">
      <c r="B55" s="6" t="s">
        <v>634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R55" s="131"/>
    </row>
    <row r="56" spans="2:18" ht="4.5" customHeight="1" x14ac:dyDescent="0.2">
      <c r="R56" s="131"/>
    </row>
    <row r="57" spans="2:18" ht="13.5" customHeight="1" x14ac:dyDescent="0.2">
      <c r="B57" t="s">
        <v>117</v>
      </c>
      <c r="M57" s="9" t="s">
        <v>56</v>
      </c>
      <c r="N57" s="93"/>
      <c r="O57" s="9" t="s">
        <v>55</v>
      </c>
      <c r="P57" s="93"/>
      <c r="R57" s="131"/>
    </row>
    <row r="58" spans="2:18" ht="4.5" customHeight="1" x14ac:dyDescent="0.2">
      <c r="R58" s="131"/>
    </row>
    <row r="59" spans="2:18" x14ac:dyDescent="0.2">
      <c r="B59" s="6" t="s">
        <v>118</v>
      </c>
    </row>
    <row r="60" spans="2:18" ht="4.5" customHeight="1" thickBo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8" ht="13.5" customHeight="1" thickTop="1" x14ac:dyDescent="0.2"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</row>
    <row r="62" spans="2:18" ht="15.75" x14ac:dyDescent="0.25">
      <c r="B62" s="7" t="s">
        <v>1183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8" ht="4.5" customHeight="1" x14ac:dyDescent="0.2"/>
    <row r="64" spans="2:18" ht="13.5" customHeight="1" x14ac:dyDescent="0.2">
      <c r="B64" s="93"/>
      <c r="C64" t="s">
        <v>110</v>
      </c>
      <c r="H64" t="s">
        <v>114</v>
      </c>
      <c r="K64" s="467"/>
      <c r="L64" s="457"/>
    </row>
    <row r="65" spans="2:16" ht="4.5" customHeight="1" x14ac:dyDescent="0.2"/>
    <row r="66" spans="2:16" ht="13.5" customHeight="1" x14ac:dyDescent="0.2">
      <c r="B66" s="93"/>
      <c r="C66" t="s">
        <v>111</v>
      </c>
      <c r="H66" t="s">
        <v>112</v>
      </c>
      <c r="K66" s="474"/>
      <c r="L66" s="475"/>
    </row>
    <row r="67" spans="2:16" ht="4.5" customHeight="1" x14ac:dyDescent="0.2"/>
    <row r="68" spans="2:16" ht="13.5" customHeight="1" x14ac:dyDescent="0.2">
      <c r="B68" s="93"/>
      <c r="C68" t="s">
        <v>974</v>
      </c>
      <c r="H68" t="s">
        <v>113</v>
      </c>
      <c r="K68" s="456"/>
      <c r="L68" s="457"/>
    </row>
    <row r="69" spans="2:16" ht="4.5" customHeight="1" x14ac:dyDescent="0.2"/>
    <row r="70" spans="2:16" ht="16.5" customHeight="1" x14ac:dyDescent="0.2">
      <c r="B70" t="s">
        <v>115</v>
      </c>
      <c r="H70" s="453"/>
      <c r="I70" s="454"/>
      <c r="J70" s="454"/>
      <c r="K70" s="454"/>
      <c r="L70" s="454"/>
      <c r="M70" s="454"/>
      <c r="N70" s="454"/>
      <c r="O70" s="454"/>
      <c r="P70" s="455"/>
    </row>
    <row r="71" spans="2:16" ht="4.5" customHeight="1" x14ac:dyDescent="0.2"/>
    <row r="72" spans="2:16" ht="16.5" customHeight="1" x14ac:dyDescent="0.2">
      <c r="B72" s="13" t="s">
        <v>633</v>
      </c>
      <c r="C72" s="453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5"/>
    </row>
    <row r="73" spans="2:16" ht="16.5" customHeight="1" x14ac:dyDescent="0.2">
      <c r="B73" s="13" t="s">
        <v>619</v>
      </c>
      <c r="C73" s="453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5"/>
    </row>
    <row r="74" spans="2:16" ht="16.5" customHeight="1" x14ac:dyDescent="0.2">
      <c r="B74" s="13" t="s">
        <v>620</v>
      </c>
      <c r="C74" s="453"/>
      <c r="D74" s="454"/>
      <c r="E74" s="454"/>
      <c r="F74" s="454"/>
      <c r="G74" s="455"/>
      <c r="H74" s="74"/>
      <c r="J74" s="13" t="s">
        <v>632</v>
      </c>
      <c r="K74" s="453"/>
      <c r="L74" s="455"/>
      <c r="M74" s="74"/>
      <c r="N74" s="74"/>
      <c r="O74" s="74"/>
      <c r="P74" s="74"/>
    </row>
    <row r="75" spans="2:16" ht="4.5" customHeight="1" x14ac:dyDescent="0.2"/>
    <row r="76" spans="2:16" ht="13.5" customHeight="1" x14ac:dyDescent="0.2">
      <c r="B76" t="s">
        <v>4</v>
      </c>
      <c r="M76" s="9" t="s">
        <v>56</v>
      </c>
      <c r="N76" s="93"/>
      <c r="O76" s="9" t="s">
        <v>55</v>
      </c>
      <c r="P76" s="93"/>
    </row>
    <row r="77" spans="2:16" ht="4.5" customHeight="1" x14ac:dyDescent="0.2">
      <c r="M77" s="9"/>
      <c r="N77" s="75"/>
      <c r="O77" s="16"/>
      <c r="P77" s="75"/>
    </row>
    <row r="78" spans="2:16" x14ac:dyDescent="0.2">
      <c r="B78" s="6" t="s">
        <v>634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2:16" ht="4.5" customHeight="1" x14ac:dyDescent="0.2"/>
    <row r="80" spans="2:16" ht="13.5" customHeight="1" x14ac:dyDescent="0.2">
      <c r="B80" t="s">
        <v>117</v>
      </c>
      <c r="M80" s="9" t="s">
        <v>56</v>
      </c>
      <c r="N80" s="93"/>
      <c r="O80" s="9" t="s">
        <v>55</v>
      </c>
      <c r="P80" s="93"/>
    </row>
    <row r="81" spans="2:16" ht="4.5" customHeight="1" x14ac:dyDescent="0.2"/>
    <row r="82" spans="2:16" x14ac:dyDescent="0.2">
      <c r="B82" s="6" t="s">
        <v>118</v>
      </c>
    </row>
    <row r="83" spans="2:16" ht="4.5" customHeight="1" thickBot="1" x14ac:dyDescent="0.25">
      <c r="B83" s="324"/>
      <c r="C83" s="324"/>
      <c r="D83" s="324"/>
      <c r="E83" s="324"/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</row>
    <row r="84" spans="2:16" ht="13.5" thickTop="1" x14ac:dyDescent="0.2">
      <c r="O84" t="s">
        <v>123</v>
      </c>
    </row>
  </sheetData>
  <sheetProtection password="CB3D" sheet="1" objects="1" scenarios="1"/>
  <mergeCells count="23">
    <mergeCell ref="O11:P11"/>
    <mergeCell ref="D25:P25"/>
    <mergeCell ref="O1:P1"/>
    <mergeCell ref="O5:P5"/>
    <mergeCell ref="O7:P7"/>
    <mergeCell ref="O9:P9"/>
    <mergeCell ref="K43:L43"/>
    <mergeCell ref="K45:L45"/>
    <mergeCell ref="D26:P26"/>
    <mergeCell ref="K41:L41"/>
    <mergeCell ref="C51:G51"/>
    <mergeCell ref="C49:P49"/>
    <mergeCell ref="C50:P50"/>
    <mergeCell ref="K51:L51"/>
    <mergeCell ref="H47:P47"/>
    <mergeCell ref="C74:G74"/>
    <mergeCell ref="K74:L74"/>
    <mergeCell ref="K64:L64"/>
    <mergeCell ref="K66:L66"/>
    <mergeCell ref="K68:L68"/>
    <mergeCell ref="H70:P70"/>
    <mergeCell ref="C72:P72"/>
    <mergeCell ref="C73:P73"/>
  </mergeCells>
  <phoneticPr fontId="3" type="noConversion"/>
  <dataValidations count="1">
    <dataValidation type="list" allowBlank="1" showInputMessage="1" showErrorMessage="1" sqref="G19 I19">
      <formula1>"Yes,No"</formula1>
    </dataValidation>
  </dataValidations>
  <pageMargins left="0.75" right="0.28999999999999998" top="0.57999999999999996" bottom="0.54" header="0.5" footer="0.41"/>
  <pageSetup scale="82" orientation="portrait" r:id="rId1"/>
  <headerFooter alignWithMargins="0">
    <oddHeader>&amp;C&amp;"Arial,Bold"2019 Low-Income Housing Tax Credit Application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B1:P77"/>
  <sheetViews>
    <sheetView zoomScaleNormal="100" workbookViewId="0">
      <selection activeCell="N5" sqref="N5"/>
    </sheetView>
  </sheetViews>
  <sheetFormatPr defaultRowHeight="12.75" x14ac:dyDescent="0.2"/>
  <cols>
    <col min="1" max="1" width="1.7109375" customWidth="1"/>
    <col min="2" max="2" width="7.7109375" customWidth="1"/>
    <col min="3" max="3" width="10" customWidth="1"/>
    <col min="4" max="4" width="5.7109375" customWidth="1"/>
    <col min="6" max="6" width="7.7109375" customWidth="1"/>
    <col min="8" max="8" width="8.28515625" customWidth="1"/>
    <col min="10" max="10" width="7.7109375" customWidth="1"/>
    <col min="11" max="11" width="9.5703125" customWidth="1"/>
    <col min="13" max="13" width="5.7109375" customWidth="1"/>
    <col min="14" max="14" width="6.7109375" customWidth="1"/>
    <col min="15" max="15" width="7" customWidth="1"/>
    <col min="16" max="16" width="6.7109375" customWidth="1"/>
    <col min="17" max="17" width="2" customWidth="1"/>
  </cols>
  <sheetData>
    <row r="1" spans="2:16" x14ac:dyDescent="0.2">
      <c r="B1" s="349">
        <f>'1'!J4</f>
        <v>0</v>
      </c>
      <c r="G1" s="6"/>
      <c r="O1" s="511">
        <f>'1'!P4</f>
        <v>0</v>
      </c>
      <c r="P1" s="511"/>
    </row>
    <row r="3" spans="2:16" ht="15.75" x14ac:dyDescent="0.25">
      <c r="B3" s="7" t="s">
        <v>158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5" spans="2:16" x14ac:dyDescent="0.2">
      <c r="B5" s="19" t="s">
        <v>932</v>
      </c>
      <c r="L5" s="93"/>
      <c r="M5" s="9" t="s">
        <v>126</v>
      </c>
      <c r="N5" s="93"/>
      <c r="O5" s="9" t="s">
        <v>127</v>
      </c>
      <c r="P5" s="93"/>
    </row>
    <row r="6" spans="2:16" ht="4.5" customHeight="1" x14ac:dyDescent="0.2"/>
    <row r="7" spans="2:16" x14ac:dyDescent="0.2">
      <c r="B7" t="s">
        <v>128</v>
      </c>
      <c r="M7" s="9" t="s">
        <v>126</v>
      </c>
      <c r="N7" s="93"/>
      <c r="O7" s="9" t="s">
        <v>127</v>
      </c>
      <c r="P7" s="93"/>
    </row>
    <row r="8" spans="2:16" ht="4.5" customHeight="1" x14ac:dyDescent="0.2"/>
    <row r="9" spans="2:16" x14ac:dyDescent="0.2">
      <c r="B9" t="s">
        <v>129</v>
      </c>
      <c r="L9" s="10"/>
      <c r="M9" s="9" t="s">
        <v>126</v>
      </c>
      <c r="N9" s="93"/>
      <c r="O9" s="9" t="s">
        <v>127</v>
      </c>
      <c r="P9" s="93"/>
    </row>
    <row r="10" spans="2:16" ht="4.5" customHeight="1" x14ac:dyDescent="0.2"/>
    <row r="11" spans="2:16" x14ac:dyDescent="0.2">
      <c r="B11" t="s">
        <v>130</v>
      </c>
      <c r="L11" s="10"/>
      <c r="M11" s="9" t="s">
        <v>126</v>
      </c>
      <c r="N11" s="93"/>
      <c r="O11" s="9" t="s">
        <v>127</v>
      </c>
      <c r="P11" s="93"/>
    </row>
    <row r="12" spans="2:16" ht="4.5" customHeight="1" x14ac:dyDescent="0.2"/>
    <row r="13" spans="2:16" x14ac:dyDescent="0.2">
      <c r="C13" t="s">
        <v>550</v>
      </c>
      <c r="L13" s="93"/>
    </row>
    <row r="15" spans="2:16" x14ac:dyDescent="0.2">
      <c r="B15" t="s">
        <v>658</v>
      </c>
    </row>
    <row r="16" spans="2:16" x14ac:dyDescent="0.2">
      <c r="B16" t="s">
        <v>635</v>
      </c>
      <c r="K16" s="9" t="s">
        <v>131</v>
      </c>
      <c r="L16" s="93"/>
      <c r="M16" s="9" t="s">
        <v>126</v>
      </c>
      <c r="N16" s="93"/>
      <c r="O16" s="9" t="s">
        <v>127</v>
      </c>
      <c r="P16" s="93"/>
    </row>
    <row r="17" spans="2:16" x14ac:dyDescent="0.2">
      <c r="K17" s="9"/>
      <c r="L17" s="11"/>
      <c r="M17" s="16"/>
      <c r="N17" s="11"/>
      <c r="O17" s="16"/>
      <c r="P17" s="11"/>
    </row>
    <row r="18" spans="2:16" x14ac:dyDescent="0.2">
      <c r="B18" s="6" t="s">
        <v>159</v>
      </c>
      <c r="G18" t="s">
        <v>160</v>
      </c>
      <c r="K18" s="9"/>
      <c r="L18" s="93"/>
      <c r="M18" s="18" t="s">
        <v>928</v>
      </c>
      <c r="N18" s="11"/>
      <c r="O18" s="16"/>
      <c r="P18" s="11"/>
    </row>
    <row r="19" spans="2:16" ht="4.5" customHeight="1" x14ac:dyDescent="0.2">
      <c r="K19" s="9"/>
      <c r="L19" s="11"/>
      <c r="M19" s="16"/>
      <c r="N19" s="11"/>
      <c r="O19" s="16"/>
      <c r="P19" s="11"/>
    </row>
    <row r="20" spans="2:16" x14ac:dyDescent="0.2">
      <c r="K20" s="9"/>
      <c r="L20" s="93"/>
      <c r="M20" s="18" t="s">
        <v>929</v>
      </c>
      <c r="N20" s="11"/>
      <c r="O20" s="16"/>
      <c r="P20" s="11"/>
    </row>
    <row r="21" spans="2:16" x14ac:dyDescent="0.2">
      <c r="K21" s="9"/>
      <c r="L21" s="11"/>
      <c r="M21" s="16"/>
      <c r="N21" s="11"/>
      <c r="O21" s="16"/>
      <c r="P21" s="11"/>
    </row>
    <row r="22" spans="2:16" x14ac:dyDescent="0.2">
      <c r="G22" t="s">
        <v>161</v>
      </c>
      <c r="K22" s="9"/>
      <c r="L22" s="11"/>
      <c r="M22" s="9" t="s">
        <v>126</v>
      </c>
      <c r="N22" s="93"/>
      <c r="O22" s="9" t="s">
        <v>127</v>
      </c>
      <c r="P22" s="93"/>
    </row>
    <row r="23" spans="2:16" x14ac:dyDescent="0.2">
      <c r="K23" s="9"/>
      <c r="L23" s="11"/>
      <c r="M23" s="16"/>
      <c r="N23" s="11"/>
      <c r="O23" s="16"/>
      <c r="P23" s="11"/>
    </row>
    <row r="24" spans="2:16" ht="13.5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ht="11.25" customHeight="1" thickTop="1" x14ac:dyDescent="0.2">
      <c r="B25" s="345"/>
    </row>
    <row r="26" spans="2:16" x14ac:dyDescent="0.2">
      <c r="B26" s="93"/>
      <c r="C26" s="71" t="s">
        <v>1048</v>
      </c>
      <c r="G26" s="93"/>
      <c r="H26" s="71" t="s">
        <v>1052</v>
      </c>
      <c r="J26" s="71"/>
      <c r="K26" s="71"/>
      <c r="L26" s="346" t="s">
        <v>122</v>
      </c>
      <c r="M26" s="514"/>
      <c r="N26" s="515"/>
      <c r="O26" s="515"/>
      <c r="P26" s="516"/>
    </row>
    <row r="27" spans="2:16" ht="6.75" customHeight="1" x14ac:dyDescent="0.2">
      <c r="M27" s="517"/>
      <c r="N27" s="518"/>
      <c r="O27" s="518"/>
      <c r="P27" s="519"/>
    </row>
    <row r="28" spans="2:16" x14ac:dyDescent="0.2">
      <c r="B28" s="93"/>
      <c r="C28" s="71" t="s">
        <v>1049</v>
      </c>
      <c r="G28" s="93"/>
      <c r="H28" t="s">
        <v>135</v>
      </c>
      <c r="J28" s="93"/>
      <c r="K28" t="s">
        <v>132</v>
      </c>
      <c r="M28" s="517"/>
      <c r="N28" s="518"/>
      <c r="O28" s="518"/>
      <c r="P28" s="519"/>
    </row>
    <row r="29" spans="2:16" ht="6.75" customHeight="1" x14ac:dyDescent="0.2">
      <c r="M29" s="517"/>
      <c r="N29" s="518"/>
      <c r="O29" s="518"/>
      <c r="P29" s="519"/>
    </row>
    <row r="30" spans="2:16" x14ac:dyDescent="0.2">
      <c r="B30" s="93"/>
      <c r="C30" s="71" t="s">
        <v>1047</v>
      </c>
      <c r="G30" s="93"/>
      <c r="H30" s="71" t="s">
        <v>1046</v>
      </c>
      <c r="J30" s="93"/>
      <c r="K30" t="s">
        <v>133</v>
      </c>
      <c r="M30" s="517"/>
      <c r="N30" s="518"/>
      <c r="O30" s="518"/>
      <c r="P30" s="519"/>
    </row>
    <row r="31" spans="2:16" ht="6.75" customHeight="1" x14ac:dyDescent="0.2">
      <c r="M31" s="517"/>
      <c r="N31" s="518"/>
      <c r="O31" s="518"/>
      <c r="P31" s="519"/>
    </row>
    <row r="32" spans="2:16" x14ac:dyDescent="0.2">
      <c r="B32" s="93"/>
      <c r="C32" s="71" t="s">
        <v>1051</v>
      </c>
      <c r="G32" s="93"/>
      <c r="H32" s="71" t="s">
        <v>1050</v>
      </c>
      <c r="J32" s="93"/>
      <c r="K32" t="s">
        <v>134</v>
      </c>
      <c r="M32" s="520"/>
      <c r="N32" s="521"/>
      <c r="O32" s="521"/>
      <c r="P32" s="522"/>
    </row>
    <row r="33" spans="2:16" ht="6.75" customHeight="1" thickBot="1" x14ac:dyDescent="0.25">
      <c r="B33" s="8"/>
      <c r="C33" s="8"/>
      <c r="D33" s="8"/>
      <c r="E33" s="8"/>
      <c r="F33" s="8"/>
      <c r="G33" s="8"/>
      <c r="H33" s="8"/>
      <c r="I33" s="8"/>
      <c r="J33" s="12"/>
      <c r="K33" s="8"/>
      <c r="L33" s="8"/>
      <c r="M33" s="8"/>
      <c r="N33" s="8"/>
      <c r="O33" s="8"/>
      <c r="P33" s="8"/>
    </row>
    <row r="34" spans="2:16" ht="4.5" customHeight="1" thickTop="1" x14ac:dyDescent="0.2"/>
    <row r="35" spans="2:16" x14ac:dyDescent="0.2">
      <c r="B35" s="6" t="s">
        <v>136</v>
      </c>
    </row>
    <row r="36" spans="2:16" ht="4.5" customHeight="1" x14ac:dyDescent="0.2"/>
    <row r="37" spans="2:16" x14ac:dyDescent="0.2">
      <c r="B37" t="s">
        <v>137</v>
      </c>
      <c r="E37" s="99"/>
      <c r="F37" t="s">
        <v>140</v>
      </c>
      <c r="G37">
        <f>E37*1.5</f>
        <v>0</v>
      </c>
      <c r="I37" t="s">
        <v>143</v>
      </c>
      <c r="L37">
        <f>G37+G39</f>
        <v>0</v>
      </c>
    </row>
    <row r="38" spans="2:16" ht="4.5" customHeight="1" x14ac:dyDescent="0.2">
      <c r="P38" s="14"/>
    </row>
    <row r="39" spans="2:16" x14ac:dyDescent="0.2">
      <c r="B39" t="s">
        <v>138</v>
      </c>
      <c r="E39" s="99"/>
      <c r="F39" t="s">
        <v>141</v>
      </c>
      <c r="G39">
        <f>E39*2</f>
        <v>0</v>
      </c>
      <c r="I39" t="s">
        <v>144</v>
      </c>
      <c r="L39" s="99"/>
      <c r="N39" t="s">
        <v>145</v>
      </c>
      <c r="P39" s="14">
        <f>L39-L37</f>
        <v>0</v>
      </c>
    </row>
    <row r="41" spans="2:16" x14ac:dyDescent="0.2">
      <c r="B41" t="s">
        <v>139</v>
      </c>
      <c r="E41" s="99"/>
      <c r="F41" t="s">
        <v>142</v>
      </c>
      <c r="G41">
        <f>E41*0.5</f>
        <v>0</v>
      </c>
      <c r="I41" t="s">
        <v>143</v>
      </c>
      <c r="L41">
        <f>G41</f>
        <v>0</v>
      </c>
    </row>
    <row r="42" spans="2:16" x14ac:dyDescent="0.2">
      <c r="I42" t="s">
        <v>144</v>
      </c>
      <c r="L42" s="99"/>
      <c r="N42" t="s">
        <v>145</v>
      </c>
      <c r="P42" s="14">
        <f>L42-L41</f>
        <v>0</v>
      </c>
    </row>
    <row r="44" spans="2:16" x14ac:dyDescent="0.2">
      <c r="B44" t="s">
        <v>146</v>
      </c>
      <c r="F44" s="96"/>
      <c r="G44" t="s">
        <v>675</v>
      </c>
      <c r="I44" s="76">
        <f>F44/10</f>
        <v>0</v>
      </c>
      <c r="J44" s="15" t="s">
        <v>676</v>
      </c>
      <c r="O44" s="96"/>
    </row>
    <row r="46" spans="2:16" x14ac:dyDescent="0.2">
      <c r="B46" t="s">
        <v>659</v>
      </c>
      <c r="F46" s="9" t="s">
        <v>126</v>
      </c>
      <c r="G46" s="93"/>
      <c r="H46" s="9" t="s">
        <v>127</v>
      </c>
      <c r="I46" s="93"/>
    </row>
    <row r="47" spans="2:16" ht="4.5" customHeight="1" x14ac:dyDescent="0.2">
      <c r="F47" s="9"/>
      <c r="G47" s="11"/>
      <c r="H47" s="16"/>
      <c r="I47" s="11"/>
      <c r="J47" s="17"/>
    </row>
    <row r="48" spans="2:16" x14ac:dyDescent="0.2">
      <c r="B48" s="6" t="s">
        <v>147</v>
      </c>
      <c r="E48" s="495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7"/>
    </row>
    <row r="49" spans="2:16" x14ac:dyDescent="0.2">
      <c r="E49" s="498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500"/>
    </row>
    <row r="50" spans="2:16" ht="7.5" customHeight="1" thickBo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9" customHeight="1" thickTop="1" x14ac:dyDescent="0.2"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</row>
    <row r="52" spans="2:16" x14ac:dyDescent="0.2">
      <c r="B52" s="263" t="s">
        <v>148</v>
      </c>
      <c r="C52" s="212"/>
      <c r="D52" s="212"/>
      <c r="E52" s="212"/>
      <c r="F52" s="212"/>
      <c r="G52" s="531" t="s">
        <v>163</v>
      </c>
      <c r="H52" s="532"/>
      <c r="I52" s="532"/>
      <c r="J52" s="532"/>
      <c r="K52" s="532"/>
      <c r="L52" s="532"/>
      <c r="M52" s="532"/>
      <c r="N52" s="532"/>
      <c r="O52" s="533"/>
      <c r="P52" s="212"/>
    </row>
    <row r="53" spans="2:16" s="295" customFormat="1" ht="43.5" customHeight="1" x14ac:dyDescent="0.2">
      <c r="B53" s="523" t="s">
        <v>1045</v>
      </c>
      <c r="C53" s="524"/>
      <c r="D53" s="343" t="s">
        <v>149</v>
      </c>
      <c r="E53" s="340"/>
      <c r="F53" s="339" t="s">
        <v>151</v>
      </c>
      <c r="G53" s="340"/>
      <c r="H53" s="341" t="s">
        <v>153</v>
      </c>
      <c r="I53" s="342" t="s">
        <v>933</v>
      </c>
      <c r="J53" s="343" t="s">
        <v>154</v>
      </c>
      <c r="K53" s="338" t="s">
        <v>1044</v>
      </c>
      <c r="L53" s="529" t="s">
        <v>155</v>
      </c>
      <c r="M53" s="530"/>
      <c r="N53" s="529" t="s">
        <v>156</v>
      </c>
      <c r="O53" s="530"/>
      <c r="P53" s="313"/>
    </row>
    <row r="54" spans="2:16" x14ac:dyDescent="0.2">
      <c r="B54" s="456"/>
      <c r="C54" s="457"/>
      <c r="D54" s="100"/>
      <c r="E54" s="344" t="s">
        <v>150</v>
      </c>
      <c r="F54" s="100"/>
      <c r="G54" s="344" t="s">
        <v>152</v>
      </c>
      <c r="H54" s="95"/>
      <c r="I54" s="95"/>
      <c r="J54" s="95"/>
      <c r="K54" s="95"/>
      <c r="L54" s="525">
        <f t="shared" ref="L54:L73" si="0">J54+K54</f>
        <v>0</v>
      </c>
      <c r="M54" s="526"/>
      <c r="N54" s="527"/>
      <c r="O54" s="528"/>
      <c r="P54" s="212"/>
    </row>
    <row r="55" spans="2:16" x14ac:dyDescent="0.2">
      <c r="B55" s="456"/>
      <c r="C55" s="457"/>
      <c r="D55" s="100"/>
      <c r="E55" s="344" t="s">
        <v>150</v>
      </c>
      <c r="F55" s="100"/>
      <c r="G55" s="344" t="s">
        <v>152</v>
      </c>
      <c r="H55" s="95"/>
      <c r="I55" s="95"/>
      <c r="J55" s="95"/>
      <c r="K55" s="95"/>
      <c r="L55" s="525">
        <f t="shared" si="0"/>
        <v>0</v>
      </c>
      <c r="M55" s="526"/>
      <c r="N55" s="527"/>
      <c r="O55" s="528"/>
      <c r="P55" s="212"/>
    </row>
    <row r="56" spans="2:16" x14ac:dyDescent="0.2">
      <c r="B56" s="456"/>
      <c r="C56" s="457"/>
      <c r="D56" s="100"/>
      <c r="E56" s="344" t="s">
        <v>150</v>
      </c>
      <c r="F56" s="100"/>
      <c r="G56" s="344" t="s">
        <v>152</v>
      </c>
      <c r="H56" s="95"/>
      <c r="I56" s="95"/>
      <c r="J56" s="95"/>
      <c r="K56" s="95"/>
      <c r="L56" s="525">
        <f t="shared" si="0"/>
        <v>0</v>
      </c>
      <c r="M56" s="526"/>
      <c r="N56" s="527"/>
      <c r="O56" s="528"/>
      <c r="P56" s="212"/>
    </row>
    <row r="57" spans="2:16" x14ac:dyDescent="0.2">
      <c r="B57" s="456"/>
      <c r="C57" s="457"/>
      <c r="D57" s="100"/>
      <c r="E57" s="344" t="s">
        <v>150</v>
      </c>
      <c r="F57" s="100"/>
      <c r="G57" s="344" t="s">
        <v>152</v>
      </c>
      <c r="H57" s="95"/>
      <c r="I57" s="95"/>
      <c r="J57" s="95"/>
      <c r="K57" s="95"/>
      <c r="L57" s="525">
        <f t="shared" si="0"/>
        <v>0</v>
      </c>
      <c r="M57" s="526"/>
      <c r="N57" s="527"/>
      <c r="O57" s="528"/>
      <c r="P57" s="212"/>
    </row>
    <row r="58" spans="2:16" x14ac:dyDescent="0.2">
      <c r="B58" s="456"/>
      <c r="C58" s="457"/>
      <c r="D58" s="100"/>
      <c r="E58" s="344" t="s">
        <v>150</v>
      </c>
      <c r="F58" s="100"/>
      <c r="G58" s="344" t="s">
        <v>152</v>
      </c>
      <c r="H58" s="95"/>
      <c r="I58" s="95"/>
      <c r="J58" s="95"/>
      <c r="K58" s="95"/>
      <c r="L58" s="525">
        <f t="shared" si="0"/>
        <v>0</v>
      </c>
      <c r="M58" s="526"/>
      <c r="N58" s="527"/>
      <c r="O58" s="528"/>
      <c r="P58" s="212"/>
    </row>
    <row r="59" spans="2:16" x14ac:dyDescent="0.2">
      <c r="B59" s="456"/>
      <c r="C59" s="457"/>
      <c r="D59" s="100"/>
      <c r="E59" s="344" t="s">
        <v>150</v>
      </c>
      <c r="F59" s="100"/>
      <c r="G59" s="344" t="s">
        <v>152</v>
      </c>
      <c r="H59" s="95"/>
      <c r="I59" s="95"/>
      <c r="J59" s="95"/>
      <c r="K59" s="95"/>
      <c r="L59" s="525">
        <f t="shared" si="0"/>
        <v>0</v>
      </c>
      <c r="M59" s="526"/>
      <c r="N59" s="527"/>
      <c r="O59" s="528"/>
      <c r="P59" s="212"/>
    </row>
    <row r="60" spans="2:16" x14ac:dyDescent="0.2">
      <c r="B60" s="456"/>
      <c r="C60" s="457"/>
      <c r="D60" s="100"/>
      <c r="E60" s="344" t="s">
        <v>150</v>
      </c>
      <c r="F60" s="100"/>
      <c r="G60" s="344" t="s">
        <v>152</v>
      </c>
      <c r="H60" s="95"/>
      <c r="I60" s="95"/>
      <c r="J60" s="95"/>
      <c r="K60" s="95"/>
      <c r="L60" s="525">
        <f t="shared" si="0"/>
        <v>0</v>
      </c>
      <c r="M60" s="526"/>
      <c r="N60" s="527"/>
      <c r="O60" s="528"/>
      <c r="P60" s="212"/>
    </row>
    <row r="61" spans="2:16" x14ac:dyDescent="0.2">
      <c r="B61" s="456"/>
      <c r="C61" s="457"/>
      <c r="D61" s="100"/>
      <c r="E61" s="344" t="s">
        <v>150</v>
      </c>
      <c r="F61" s="100"/>
      <c r="G61" s="344" t="s">
        <v>152</v>
      </c>
      <c r="H61" s="95"/>
      <c r="I61" s="95"/>
      <c r="J61" s="95"/>
      <c r="K61" s="95"/>
      <c r="L61" s="525">
        <f t="shared" si="0"/>
        <v>0</v>
      </c>
      <c r="M61" s="526"/>
      <c r="N61" s="527"/>
      <c r="O61" s="528"/>
      <c r="P61" s="212"/>
    </row>
    <row r="62" spans="2:16" x14ac:dyDescent="0.2">
      <c r="B62" s="456"/>
      <c r="C62" s="457"/>
      <c r="D62" s="100"/>
      <c r="E62" s="344" t="s">
        <v>150</v>
      </c>
      <c r="F62" s="100"/>
      <c r="G62" s="344" t="s">
        <v>152</v>
      </c>
      <c r="H62" s="95"/>
      <c r="I62" s="95"/>
      <c r="J62" s="95"/>
      <c r="K62" s="95"/>
      <c r="L62" s="525">
        <f t="shared" si="0"/>
        <v>0</v>
      </c>
      <c r="M62" s="526"/>
      <c r="N62" s="527"/>
      <c r="O62" s="528"/>
      <c r="P62" s="212"/>
    </row>
    <row r="63" spans="2:16" x14ac:dyDescent="0.2">
      <c r="B63" s="456"/>
      <c r="C63" s="457"/>
      <c r="D63" s="100"/>
      <c r="E63" s="344" t="s">
        <v>150</v>
      </c>
      <c r="F63" s="100"/>
      <c r="G63" s="344" t="s">
        <v>152</v>
      </c>
      <c r="H63" s="95"/>
      <c r="I63" s="95"/>
      <c r="J63" s="95"/>
      <c r="K63" s="95"/>
      <c r="L63" s="525">
        <f t="shared" si="0"/>
        <v>0</v>
      </c>
      <c r="M63" s="526"/>
      <c r="N63" s="527"/>
      <c r="O63" s="528"/>
      <c r="P63" s="212"/>
    </row>
    <row r="64" spans="2:16" x14ac:dyDescent="0.2">
      <c r="B64" s="456"/>
      <c r="C64" s="457"/>
      <c r="D64" s="100"/>
      <c r="E64" s="344" t="s">
        <v>150</v>
      </c>
      <c r="F64" s="100"/>
      <c r="G64" s="344" t="s">
        <v>152</v>
      </c>
      <c r="H64" s="95"/>
      <c r="I64" s="95"/>
      <c r="J64" s="95"/>
      <c r="K64" s="95"/>
      <c r="L64" s="525">
        <f t="shared" si="0"/>
        <v>0</v>
      </c>
      <c r="M64" s="526"/>
      <c r="N64" s="527"/>
      <c r="O64" s="528"/>
      <c r="P64" s="212"/>
    </row>
    <row r="65" spans="2:16" x14ac:dyDescent="0.2">
      <c r="B65" s="456"/>
      <c r="C65" s="457"/>
      <c r="D65" s="100"/>
      <c r="E65" s="344" t="s">
        <v>150</v>
      </c>
      <c r="F65" s="100"/>
      <c r="G65" s="344" t="s">
        <v>152</v>
      </c>
      <c r="H65" s="95"/>
      <c r="I65" s="95"/>
      <c r="J65" s="95"/>
      <c r="K65" s="95"/>
      <c r="L65" s="525">
        <f t="shared" si="0"/>
        <v>0</v>
      </c>
      <c r="M65" s="526"/>
      <c r="N65" s="527"/>
      <c r="O65" s="528"/>
      <c r="P65" s="212"/>
    </row>
    <row r="66" spans="2:16" x14ac:dyDescent="0.2">
      <c r="B66" s="456"/>
      <c r="C66" s="457"/>
      <c r="D66" s="100"/>
      <c r="E66" s="344" t="s">
        <v>150</v>
      </c>
      <c r="F66" s="100"/>
      <c r="G66" s="344" t="s">
        <v>152</v>
      </c>
      <c r="H66" s="95"/>
      <c r="I66" s="95"/>
      <c r="J66" s="95"/>
      <c r="K66" s="95"/>
      <c r="L66" s="525">
        <f t="shared" si="0"/>
        <v>0</v>
      </c>
      <c r="M66" s="526"/>
      <c r="N66" s="527"/>
      <c r="O66" s="528"/>
      <c r="P66" s="212"/>
    </row>
    <row r="67" spans="2:16" x14ac:dyDescent="0.2">
      <c r="B67" s="456"/>
      <c r="C67" s="457"/>
      <c r="D67" s="100"/>
      <c r="E67" s="344" t="s">
        <v>150</v>
      </c>
      <c r="F67" s="100"/>
      <c r="G67" s="344" t="s">
        <v>152</v>
      </c>
      <c r="H67" s="95"/>
      <c r="I67" s="95"/>
      <c r="J67" s="95"/>
      <c r="K67" s="95"/>
      <c r="L67" s="525">
        <f t="shared" si="0"/>
        <v>0</v>
      </c>
      <c r="M67" s="526"/>
      <c r="N67" s="527"/>
      <c r="O67" s="528"/>
      <c r="P67" s="212"/>
    </row>
    <row r="68" spans="2:16" x14ac:dyDescent="0.2">
      <c r="B68" s="456"/>
      <c r="C68" s="457"/>
      <c r="D68" s="100"/>
      <c r="E68" s="344" t="s">
        <v>150</v>
      </c>
      <c r="F68" s="100"/>
      <c r="G68" s="344" t="s">
        <v>152</v>
      </c>
      <c r="H68" s="95"/>
      <c r="I68" s="95"/>
      <c r="J68" s="95"/>
      <c r="K68" s="95"/>
      <c r="L68" s="525">
        <f t="shared" si="0"/>
        <v>0</v>
      </c>
      <c r="M68" s="526"/>
      <c r="N68" s="527"/>
      <c r="O68" s="528"/>
      <c r="P68" s="212"/>
    </row>
    <row r="69" spans="2:16" x14ac:dyDescent="0.2">
      <c r="B69" s="456"/>
      <c r="C69" s="457"/>
      <c r="D69" s="100"/>
      <c r="E69" s="344" t="s">
        <v>150</v>
      </c>
      <c r="F69" s="100"/>
      <c r="G69" s="344" t="s">
        <v>152</v>
      </c>
      <c r="H69" s="95"/>
      <c r="I69" s="95"/>
      <c r="J69" s="95"/>
      <c r="K69" s="95"/>
      <c r="L69" s="525">
        <f t="shared" si="0"/>
        <v>0</v>
      </c>
      <c r="M69" s="526"/>
      <c r="N69" s="527"/>
      <c r="O69" s="528"/>
      <c r="P69" s="212"/>
    </row>
    <row r="70" spans="2:16" x14ac:dyDescent="0.2">
      <c r="B70" s="456"/>
      <c r="C70" s="457"/>
      <c r="D70" s="100"/>
      <c r="E70" s="344" t="s">
        <v>150</v>
      </c>
      <c r="F70" s="100"/>
      <c r="G70" s="344" t="s">
        <v>152</v>
      </c>
      <c r="H70" s="95"/>
      <c r="I70" s="95"/>
      <c r="J70" s="95"/>
      <c r="K70" s="95"/>
      <c r="L70" s="525">
        <f t="shared" si="0"/>
        <v>0</v>
      </c>
      <c r="M70" s="526"/>
      <c r="N70" s="527"/>
      <c r="O70" s="528"/>
      <c r="P70" s="212"/>
    </row>
    <row r="71" spans="2:16" x14ac:dyDescent="0.2">
      <c r="B71" s="456"/>
      <c r="C71" s="457"/>
      <c r="D71" s="100"/>
      <c r="E71" s="344" t="s">
        <v>150</v>
      </c>
      <c r="F71" s="100"/>
      <c r="G71" s="344" t="s">
        <v>152</v>
      </c>
      <c r="H71" s="95"/>
      <c r="I71" s="95"/>
      <c r="J71" s="95"/>
      <c r="K71" s="95"/>
      <c r="L71" s="525">
        <f t="shared" si="0"/>
        <v>0</v>
      </c>
      <c r="M71" s="526"/>
      <c r="N71" s="527"/>
      <c r="O71" s="528"/>
      <c r="P71" s="212"/>
    </row>
    <row r="72" spans="2:16" x14ac:dyDescent="0.2">
      <c r="B72" s="456"/>
      <c r="C72" s="457"/>
      <c r="D72" s="100"/>
      <c r="E72" s="344" t="s">
        <v>150</v>
      </c>
      <c r="F72" s="100"/>
      <c r="G72" s="344" t="s">
        <v>152</v>
      </c>
      <c r="H72" s="95"/>
      <c r="I72" s="95"/>
      <c r="J72" s="95"/>
      <c r="K72" s="95"/>
      <c r="L72" s="525">
        <f t="shared" si="0"/>
        <v>0</v>
      </c>
      <c r="M72" s="526"/>
      <c r="N72" s="527"/>
      <c r="O72" s="528"/>
      <c r="P72" s="212"/>
    </row>
    <row r="73" spans="2:16" x14ac:dyDescent="0.2">
      <c r="B73" s="456"/>
      <c r="C73" s="457"/>
      <c r="D73" s="100"/>
      <c r="E73" s="344" t="s">
        <v>150</v>
      </c>
      <c r="F73" s="100"/>
      <c r="G73" s="344" t="s">
        <v>152</v>
      </c>
      <c r="H73" s="95"/>
      <c r="I73" s="95"/>
      <c r="J73" s="95"/>
      <c r="K73" s="95"/>
      <c r="L73" s="525">
        <f t="shared" si="0"/>
        <v>0</v>
      </c>
      <c r="M73" s="526"/>
      <c r="N73" s="527"/>
      <c r="O73" s="528"/>
      <c r="P73" s="212"/>
    </row>
    <row r="74" spans="2:16" x14ac:dyDescent="0.2">
      <c r="B74" s="212" t="s">
        <v>157</v>
      </c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</row>
    <row r="75" spans="2:16" ht="5.25" customHeight="1" x14ac:dyDescent="0.2"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</row>
    <row r="76" spans="2:16" ht="5.25" customHeight="1" thickBot="1" x14ac:dyDescent="0.25">
      <c r="B76" s="324"/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</row>
    <row r="77" spans="2:16" ht="13.5" thickTop="1" x14ac:dyDescent="0.2">
      <c r="P77" t="s">
        <v>164</v>
      </c>
    </row>
  </sheetData>
  <sheetProtection password="CB3D" sheet="1" objects="1" scenarios="1"/>
  <mergeCells count="68">
    <mergeCell ref="L73:M73"/>
    <mergeCell ref="N73:O73"/>
    <mergeCell ref="L72:M72"/>
    <mergeCell ref="N72:O72"/>
    <mergeCell ref="L69:M69"/>
    <mergeCell ref="N69:O69"/>
    <mergeCell ref="L68:M68"/>
    <mergeCell ref="N68:O68"/>
    <mergeCell ref="L71:M71"/>
    <mergeCell ref="N71:O71"/>
    <mergeCell ref="L70:M70"/>
    <mergeCell ref="N70:O70"/>
    <mergeCell ref="L65:M65"/>
    <mergeCell ref="N65:O65"/>
    <mergeCell ref="L64:M64"/>
    <mergeCell ref="N64:O64"/>
    <mergeCell ref="L67:M67"/>
    <mergeCell ref="N67:O67"/>
    <mergeCell ref="L66:M66"/>
    <mergeCell ref="N66:O66"/>
    <mergeCell ref="L60:M60"/>
    <mergeCell ref="N60:O60"/>
    <mergeCell ref="L61:M61"/>
    <mergeCell ref="N61:O61"/>
    <mergeCell ref="L63:M63"/>
    <mergeCell ref="N63:O63"/>
    <mergeCell ref="L62:M62"/>
    <mergeCell ref="N62:O62"/>
    <mergeCell ref="L58:M58"/>
    <mergeCell ref="N58:O58"/>
    <mergeCell ref="L55:M55"/>
    <mergeCell ref="N55:O55"/>
    <mergeCell ref="L54:M54"/>
    <mergeCell ref="N54:O54"/>
    <mergeCell ref="L57:M57"/>
    <mergeCell ref="N57:O57"/>
    <mergeCell ref="L56:M56"/>
    <mergeCell ref="N56:O56"/>
    <mergeCell ref="O1:P1"/>
    <mergeCell ref="E48:P48"/>
    <mergeCell ref="E49:P49"/>
    <mergeCell ref="N53:O53"/>
    <mergeCell ref="L53:M53"/>
    <mergeCell ref="G52:O52"/>
    <mergeCell ref="B73:C73"/>
    <mergeCell ref="M26:P3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53:C53"/>
    <mergeCell ref="L59:M59"/>
    <mergeCell ref="N59:O59"/>
    <mergeCell ref="B64:C64"/>
    <mergeCell ref="B54:C54"/>
    <mergeCell ref="B71:C71"/>
    <mergeCell ref="B58:C58"/>
    <mergeCell ref="B72:C72"/>
    <mergeCell ref="B55:C55"/>
    <mergeCell ref="B56:C56"/>
    <mergeCell ref="B57:C57"/>
  </mergeCells>
  <phoneticPr fontId="3" type="noConversion"/>
  <dataValidations count="4">
    <dataValidation type="list" allowBlank="1" showInputMessage="1" showErrorMessage="1" sqref="D54:D73">
      <formula1>"0,1,2,3,4"</formula1>
    </dataValidation>
    <dataValidation type="list" allowBlank="1" showInputMessage="1" showErrorMessage="1" sqref="N54:O73">
      <formula1>"30% AMI,50% AMI,60% AMI,Market,Manager"</formula1>
    </dataValidation>
    <dataValidation type="list" allowBlank="1" showInputMessage="1" showErrorMessage="1" sqref="B54:C73">
      <formula1>"Garden 1-2 story,Garden 3 + story,Detached SF House,Townhouse,Duplex,Triplex/Quadplex"</formula1>
    </dataValidation>
    <dataValidation type="list" allowBlank="1" showInputMessage="1" showErrorMessage="1" sqref="F54:F73">
      <formula1>"0,0.5,1,1.5,1.75,2,2.5,2.75,3,3.5,3.75,4,4.5"</formula1>
    </dataValidation>
  </dataValidations>
  <pageMargins left="0.75" right="0.23" top="0.64" bottom="0.47" header="0.37" footer="0.36"/>
  <pageSetup scale="79" orientation="portrait" r:id="rId1"/>
  <headerFooter alignWithMargins="0">
    <oddHeader>&amp;C&amp;"Arial,Bold"2019 Low-Income Housing Tax Credit Application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B1:P92"/>
  <sheetViews>
    <sheetView zoomScaleNormal="100" workbookViewId="0">
      <selection activeCell="P48" sqref="P48"/>
    </sheetView>
  </sheetViews>
  <sheetFormatPr defaultRowHeight="12.75" x14ac:dyDescent="0.2"/>
  <cols>
    <col min="1" max="1" width="1.7109375" customWidth="1"/>
    <col min="6" max="7" width="7.5703125" customWidth="1"/>
    <col min="8" max="8" width="6.7109375" customWidth="1"/>
    <col min="9" max="9" width="7.7109375" customWidth="1"/>
    <col min="10" max="10" width="7.140625" customWidth="1"/>
    <col min="11" max="11" width="7.7109375" customWidth="1"/>
    <col min="14" max="14" width="6.7109375" customWidth="1"/>
    <col min="15" max="15" width="10.140625" bestFit="1" customWidth="1"/>
    <col min="16" max="16" width="6.7109375" customWidth="1"/>
    <col min="17" max="17" width="1.7109375" customWidth="1"/>
  </cols>
  <sheetData>
    <row r="1" spans="2:16" x14ac:dyDescent="0.2">
      <c r="B1" s="349">
        <f>'1'!J4</f>
        <v>0</v>
      </c>
      <c r="G1" s="6"/>
      <c r="O1" s="511">
        <f>'1'!P4</f>
        <v>0</v>
      </c>
      <c r="P1" s="511"/>
    </row>
    <row r="3" spans="2:16" ht="15.75" x14ac:dyDescent="0.25">
      <c r="B3" s="7" t="s">
        <v>1180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4.5" customHeight="1" x14ac:dyDescent="0.2"/>
    <row r="5" spans="2:16" x14ac:dyDescent="0.2">
      <c r="B5" t="s">
        <v>165</v>
      </c>
      <c r="I5" s="71" t="s">
        <v>960</v>
      </c>
      <c r="K5" s="537"/>
      <c r="L5" s="538"/>
      <c r="M5" s="9" t="s">
        <v>126</v>
      </c>
      <c r="N5" s="93"/>
      <c r="O5" s="9" t="s">
        <v>127</v>
      </c>
      <c r="P5" s="93"/>
    </row>
    <row r="6" spans="2:16" ht="4.5" customHeight="1" x14ac:dyDescent="0.2">
      <c r="M6" s="9"/>
      <c r="N6" s="11"/>
      <c r="O6" s="16"/>
      <c r="P6" s="11"/>
    </row>
    <row r="7" spans="2:16" x14ac:dyDescent="0.2">
      <c r="B7" s="6" t="s">
        <v>167</v>
      </c>
      <c r="K7" s="467"/>
      <c r="L7" s="457"/>
      <c r="M7" s="9"/>
      <c r="N7" s="11"/>
      <c r="O7" s="16"/>
      <c r="P7" s="11"/>
    </row>
    <row r="8" spans="2:16" x14ac:dyDescent="0.2">
      <c r="B8" s="6" t="s">
        <v>168</v>
      </c>
      <c r="M8" s="9" t="s">
        <v>126</v>
      </c>
      <c r="N8" s="93"/>
      <c r="O8" s="9" t="s">
        <v>127</v>
      </c>
      <c r="P8" s="93"/>
    </row>
    <row r="10" spans="2:16" x14ac:dyDescent="0.2">
      <c r="B10" t="s">
        <v>166</v>
      </c>
      <c r="M10" s="9" t="s">
        <v>126</v>
      </c>
      <c r="N10" s="93"/>
      <c r="O10" s="9" t="s">
        <v>127</v>
      </c>
      <c r="P10" s="93"/>
    </row>
    <row r="11" spans="2:16" ht="4.5" customHeight="1" x14ac:dyDescent="0.2">
      <c r="M11" s="9"/>
      <c r="N11" s="11"/>
      <c r="O11" s="16"/>
      <c r="P11" s="11"/>
    </row>
    <row r="12" spans="2:16" x14ac:dyDescent="0.2">
      <c r="B12" s="77" t="s">
        <v>665</v>
      </c>
      <c r="C12" s="17"/>
      <c r="D12" s="17"/>
      <c r="E12" s="17"/>
      <c r="F12" s="17"/>
      <c r="G12" s="17"/>
      <c r="K12" s="467"/>
      <c r="L12" s="457"/>
    </row>
    <row r="13" spans="2:16" x14ac:dyDescent="0.2">
      <c r="B13" s="6" t="s">
        <v>966</v>
      </c>
      <c r="M13" s="9" t="s">
        <v>126</v>
      </c>
      <c r="N13" s="93"/>
      <c r="O13" s="9" t="s">
        <v>127</v>
      </c>
      <c r="P13" s="93"/>
    </row>
    <row r="14" spans="2:16" ht="4.5" customHeight="1" thickBo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2:16" ht="4.5" customHeight="1" thickTop="1" x14ac:dyDescent="0.2"/>
    <row r="16" spans="2:16" x14ac:dyDescent="0.2">
      <c r="B16" t="s">
        <v>169</v>
      </c>
      <c r="E16" s="101"/>
    </row>
    <row r="17" spans="2:16" ht="4.5" customHeight="1" x14ac:dyDescent="0.2"/>
    <row r="18" spans="2:16" x14ac:dyDescent="0.2">
      <c r="B18" t="s">
        <v>170</v>
      </c>
      <c r="E18" s="101"/>
    </row>
    <row r="20" spans="2:16" x14ac:dyDescent="0.2">
      <c r="B20" t="s">
        <v>759</v>
      </c>
      <c r="F20" t="s">
        <v>44</v>
      </c>
      <c r="M20" s="9" t="s">
        <v>126</v>
      </c>
      <c r="N20" s="93"/>
      <c r="O20" s="9" t="s">
        <v>127</v>
      </c>
      <c r="P20" s="93"/>
    </row>
    <row r="21" spans="2:16" ht="4.5" customHeight="1" x14ac:dyDescent="0.2"/>
    <row r="22" spans="2:16" x14ac:dyDescent="0.2">
      <c r="F22" t="s">
        <v>171</v>
      </c>
      <c r="M22" s="9" t="s">
        <v>126</v>
      </c>
      <c r="N22" s="93"/>
      <c r="O22" s="9" t="s">
        <v>127</v>
      </c>
      <c r="P22" s="93"/>
    </row>
    <row r="23" spans="2:16" ht="4.5" customHeight="1" x14ac:dyDescent="0.2"/>
    <row r="24" spans="2:16" x14ac:dyDescent="0.2">
      <c r="F24" t="s">
        <v>172</v>
      </c>
      <c r="M24" s="9" t="s">
        <v>126</v>
      </c>
      <c r="N24" s="93"/>
      <c r="O24" s="9" t="s">
        <v>127</v>
      </c>
      <c r="P24" s="93"/>
    </row>
    <row r="26" spans="2:16" x14ac:dyDescent="0.2">
      <c r="B26" t="s">
        <v>173</v>
      </c>
      <c r="G26" s="453"/>
      <c r="H26" s="454"/>
      <c r="I26" s="454"/>
      <c r="J26" s="454"/>
      <c r="K26" s="454"/>
      <c r="L26" s="454"/>
      <c r="M26" s="454"/>
      <c r="N26" s="454"/>
      <c r="O26" s="454"/>
      <c r="P26" s="455"/>
    </row>
    <row r="27" spans="2:16" ht="4.5" customHeight="1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ht="4.5" customHeight="1" thickTop="1" x14ac:dyDescent="0.2"/>
    <row r="29" spans="2:16" x14ac:dyDescent="0.2">
      <c r="B29" t="s">
        <v>174</v>
      </c>
      <c r="G29" s="9" t="s">
        <v>126</v>
      </c>
      <c r="H29" s="93"/>
      <c r="I29" s="9" t="s">
        <v>127</v>
      </c>
      <c r="J29" s="93"/>
      <c r="K29" t="s">
        <v>178</v>
      </c>
      <c r="P29" s="101"/>
    </row>
    <row r="30" spans="2:16" ht="4.5" customHeight="1" x14ac:dyDescent="0.2"/>
    <row r="31" spans="2:16" x14ac:dyDescent="0.2">
      <c r="B31" t="s">
        <v>175</v>
      </c>
      <c r="G31" s="467"/>
      <c r="H31" s="469"/>
      <c r="L31" t="s">
        <v>179</v>
      </c>
      <c r="P31" s="101"/>
    </row>
    <row r="32" spans="2:16" ht="4.5" customHeight="1" x14ac:dyDescent="0.2"/>
    <row r="33" spans="2:16" x14ac:dyDescent="0.2">
      <c r="B33" t="s">
        <v>176</v>
      </c>
      <c r="K33" t="s">
        <v>669</v>
      </c>
      <c r="M33" s="93"/>
      <c r="N33" t="s">
        <v>180</v>
      </c>
      <c r="P33" s="93"/>
    </row>
    <row r="34" spans="2:16" ht="4.5" customHeight="1" x14ac:dyDescent="0.2"/>
    <row r="35" spans="2:16" x14ac:dyDescent="0.2">
      <c r="B35" t="s">
        <v>177</v>
      </c>
      <c r="K35" t="s">
        <v>668</v>
      </c>
      <c r="M35" s="93"/>
      <c r="N35" t="s">
        <v>181</v>
      </c>
      <c r="P35" s="93"/>
    </row>
    <row r="36" spans="2:16" ht="4.5" customHeight="1" thickBo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ht="13.5" thickTop="1" x14ac:dyDescent="0.2"/>
    <row r="38" spans="2:16" x14ac:dyDescent="0.2">
      <c r="B38" s="6" t="s">
        <v>182</v>
      </c>
    </row>
    <row r="39" spans="2:16" ht="4.5" customHeight="1" x14ac:dyDescent="0.2"/>
    <row r="40" spans="2:16" x14ac:dyDescent="0.2">
      <c r="B40" t="s">
        <v>183</v>
      </c>
      <c r="D40" s="453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5"/>
    </row>
    <row r="41" spans="2:16" ht="4.5" customHeight="1" x14ac:dyDescent="0.2"/>
    <row r="42" spans="2:16" x14ac:dyDescent="0.2">
      <c r="B42" t="s">
        <v>49</v>
      </c>
      <c r="D42" s="467"/>
      <c r="E42" s="457"/>
    </row>
    <row r="43" spans="2:16" ht="4.5" customHeight="1" x14ac:dyDescent="0.2"/>
    <row r="44" spans="2:16" x14ac:dyDescent="0.2">
      <c r="B44" t="s">
        <v>57</v>
      </c>
      <c r="D44" s="474"/>
      <c r="E44" s="475"/>
    </row>
    <row r="45" spans="2:16" ht="4.5" customHeight="1" x14ac:dyDescent="0.2"/>
    <row r="46" spans="2:16" x14ac:dyDescent="0.2">
      <c r="B46" t="s">
        <v>967</v>
      </c>
      <c r="M46" s="9" t="s">
        <v>126</v>
      </c>
      <c r="N46" s="93"/>
      <c r="O46" s="9" t="s">
        <v>127</v>
      </c>
      <c r="P46" s="93"/>
    </row>
    <row r="47" spans="2:16" ht="4.5" customHeight="1" x14ac:dyDescent="0.2"/>
    <row r="48" spans="2:16" x14ac:dyDescent="0.2">
      <c r="B48" t="s">
        <v>184</v>
      </c>
    </row>
    <row r="49" spans="2:16" x14ac:dyDescent="0.2">
      <c r="B49" t="s">
        <v>185</v>
      </c>
      <c r="M49" s="9" t="s">
        <v>126</v>
      </c>
      <c r="N49" s="93"/>
      <c r="O49" s="9" t="s">
        <v>127</v>
      </c>
      <c r="P49" s="93"/>
    </row>
    <row r="50" spans="2:16" x14ac:dyDescent="0.2">
      <c r="B50" s="6" t="s">
        <v>186</v>
      </c>
    </row>
    <row r="52" spans="2:16" x14ac:dyDescent="0.2">
      <c r="B52" t="s">
        <v>187</v>
      </c>
    </row>
    <row r="53" spans="2:16" x14ac:dyDescent="0.2">
      <c r="B53" t="s">
        <v>188</v>
      </c>
      <c r="M53" s="9" t="s">
        <v>126</v>
      </c>
      <c r="N53" s="93"/>
      <c r="O53" s="9" t="s">
        <v>127</v>
      </c>
      <c r="P53" s="93"/>
    </row>
    <row r="54" spans="2:16" x14ac:dyDescent="0.2">
      <c r="B54" s="6" t="s">
        <v>189</v>
      </c>
    </row>
    <row r="56" spans="2:16" x14ac:dyDescent="0.2">
      <c r="B56" t="s">
        <v>39</v>
      </c>
    </row>
    <row r="57" spans="2:16" x14ac:dyDescent="0.2">
      <c r="B57" t="s">
        <v>40</v>
      </c>
    </row>
    <row r="58" spans="2:16" x14ac:dyDescent="0.2">
      <c r="B58" t="s">
        <v>45</v>
      </c>
    </row>
    <row r="59" spans="2:16" x14ac:dyDescent="0.2">
      <c r="B59" t="s">
        <v>41</v>
      </c>
    </row>
    <row r="60" spans="2:16" ht="13.5" thickBo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4.5" customHeight="1" thickTop="1" x14ac:dyDescent="0.2"/>
    <row r="62" spans="2:16" x14ac:dyDescent="0.2">
      <c r="B62" t="s">
        <v>190</v>
      </c>
      <c r="M62" s="9" t="s">
        <v>126</v>
      </c>
      <c r="N62" s="93"/>
      <c r="O62" s="9" t="s">
        <v>127</v>
      </c>
      <c r="P62" s="93"/>
    </row>
    <row r="63" spans="2:16" ht="4.5" customHeight="1" x14ac:dyDescent="0.2"/>
    <row r="64" spans="2:16" x14ac:dyDescent="0.2">
      <c r="B64" s="6" t="s">
        <v>191</v>
      </c>
      <c r="H64" s="93"/>
      <c r="I64" t="s">
        <v>192</v>
      </c>
    </row>
    <row r="65" spans="2:16" ht="4.5" customHeight="1" x14ac:dyDescent="0.2"/>
    <row r="66" spans="2:16" x14ac:dyDescent="0.2">
      <c r="H66" s="93"/>
      <c r="I66" s="19" t="s">
        <v>935</v>
      </c>
      <c r="M66" s="539"/>
      <c r="N66" s="540"/>
      <c r="O66" s="540"/>
      <c r="P66" s="541"/>
    </row>
    <row r="67" spans="2:16" ht="4.5" customHeight="1" x14ac:dyDescent="0.2"/>
    <row r="68" spans="2:16" x14ac:dyDescent="0.2">
      <c r="H68" s="93"/>
      <c r="I68" t="s">
        <v>193</v>
      </c>
    </row>
    <row r="69" spans="2:16" ht="4.5" customHeight="1" x14ac:dyDescent="0.2"/>
    <row r="70" spans="2:16" x14ac:dyDescent="0.2">
      <c r="H70" s="93"/>
      <c r="I70" s="19" t="s">
        <v>934</v>
      </c>
      <c r="J70" t="s">
        <v>194</v>
      </c>
      <c r="L70" s="453"/>
      <c r="M70" s="454"/>
      <c r="N70" s="454"/>
      <c r="O70" s="454"/>
      <c r="P70" s="455"/>
    </row>
    <row r="71" spans="2:16" ht="4.5" customHeight="1" x14ac:dyDescent="0.2"/>
    <row r="72" spans="2:16" x14ac:dyDescent="0.2">
      <c r="B72" s="6" t="s">
        <v>195</v>
      </c>
      <c r="H72" s="95"/>
      <c r="I72" t="s">
        <v>667</v>
      </c>
      <c r="K72" s="102"/>
      <c r="L72" t="s">
        <v>196</v>
      </c>
      <c r="P72" s="96"/>
    </row>
    <row r="74" spans="2:16" x14ac:dyDescent="0.2">
      <c r="B74" t="s">
        <v>968</v>
      </c>
      <c r="M74" s="9" t="s">
        <v>126</v>
      </c>
      <c r="N74" s="93"/>
      <c r="O74" s="9" t="s">
        <v>127</v>
      </c>
      <c r="P74" s="93"/>
    </row>
    <row r="75" spans="2:16" ht="4.5" customHeight="1" x14ac:dyDescent="0.2"/>
    <row r="76" spans="2:16" x14ac:dyDescent="0.2">
      <c r="B76" s="6" t="s">
        <v>666</v>
      </c>
      <c r="G76" s="10"/>
      <c r="H76" s="495"/>
      <c r="I76" s="496"/>
      <c r="J76" s="496"/>
      <c r="K76" s="496"/>
      <c r="L76" s="496"/>
      <c r="M76" s="496"/>
      <c r="N76" s="496"/>
      <c r="O76" s="496"/>
      <c r="P76" s="497"/>
    </row>
    <row r="77" spans="2:16" ht="12.75" customHeight="1" x14ac:dyDescent="0.2">
      <c r="G77" s="10"/>
      <c r="H77" s="534"/>
      <c r="I77" s="535"/>
      <c r="J77" s="535"/>
      <c r="K77" s="535"/>
      <c r="L77" s="535"/>
      <c r="M77" s="535"/>
      <c r="N77" s="535"/>
      <c r="O77" s="535"/>
      <c r="P77" s="536"/>
    </row>
    <row r="78" spans="2:16" ht="12.75" customHeight="1" x14ac:dyDescent="0.2">
      <c r="G78" s="10"/>
      <c r="H78" s="534"/>
      <c r="I78" s="535"/>
      <c r="J78" s="535"/>
      <c r="K78" s="535"/>
      <c r="L78" s="535"/>
      <c r="M78" s="535"/>
      <c r="N78" s="535"/>
      <c r="O78" s="535"/>
      <c r="P78" s="536"/>
    </row>
    <row r="79" spans="2:16" ht="12.75" customHeight="1" x14ac:dyDescent="0.2">
      <c r="G79" s="10"/>
      <c r="H79" s="498"/>
      <c r="I79" s="499"/>
      <c r="J79" s="499"/>
      <c r="K79" s="499"/>
      <c r="L79" s="499"/>
      <c r="M79" s="499"/>
      <c r="N79" s="499"/>
      <c r="O79" s="499"/>
      <c r="P79" s="500"/>
    </row>
    <row r="81" spans="2:16" x14ac:dyDescent="0.2">
      <c r="B81" t="s">
        <v>197</v>
      </c>
      <c r="M81" s="9" t="s">
        <v>126</v>
      </c>
      <c r="N81" s="93"/>
      <c r="O81" s="9" t="s">
        <v>127</v>
      </c>
      <c r="P81" s="93"/>
    </row>
    <row r="82" spans="2:16" x14ac:dyDescent="0.2">
      <c r="B82" s="6" t="s">
        <v>189</v>
      </c>
    </row>
    <row r="83" spans="2:16" ht="4.5" customHeight="1" thickBot="1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2:16" ht="4.5" customHeight="1" thickTop="1" x14ac:dyDescent="0.2"/>
    <row r="85" spans="2:16" x14ac:dyDescent="0.2">
      <c r="B85" t="s">
        <v>198</v>
      </c>
      <c r="M85" s="9" t="s">
        <v>126</v>
      </c>
      <c r="N85" s="93"/>
      <c r="O85" s="9" t="s">
        <v>127</v>
      </c>
      <c r="P85" s="93"/>
    </row>
    <row r="86" spans="2:16" ht="4.5" customHeight="1" x14ac:dyDescent="0.2"/>
    <row r="87" spans="2:16" x14ac:dyDescent="0.2">
      <c r="B87" s="6" t="s">
        <v>199</v>
      </c>
      <c r="H87" s="9" t="s">
        <v>126</v>
      </c>
      <c r="I87" s="93"/>
      <c r="J87" s="9" t="s">
        <v>127</v>
      </c>
      <c r="K87" s="93"/>
      <c r="L87" s="6"/>
      <c r="M87" s="6" t="s">
        <v>201</v>
      </c>
      <c r="P87" s="102"/>
    </row>
    <row r="88" spans="2:16" ht="4.5" customHeight="1" x14ac:dyDescent="0.2"/>
    <row r="89" spans="2:16" x14ac:dyDescent="0.2">
      <c r="B89" s="19" t="s">
        <v>200</v>
      </c>
      <c r="H89" s="9" t="s">
        <v>126</v>
      </c>
      <c r="I89" s="93"/>
      <c r="J89" s="9" t="s">
        <v>127</v>
      </c>
      <c r="K89" s="93"/>
      <c r="M89" s="6" t="s">
        <v>201</v>
      </c>
      <c r="P89" s="102"/>
    </row>
    <row r="90" spans="2:16" x14ac:dyDescent="0.2">
      <c r="B90" s="19"/>
      <c r="H90" s="9"/>
      <c r="I90" s="282"/>
      <c r="J90" s="16"/>
      <c r="K90" s="282"/>
      <c r="L90" s="17"/>
      <c r="M90" s="77"/>
      <c r="N90" s="17"/>
      <c r="O90" s="17"/>
      <c r="P90" s="283"/>
    </row>
    <row r="91" spans="2:16" ht="4.5" customHeight="1" thickBot="1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16" ht="13.5" thickTop="1" x14ac:dyDescent="0.2">
      <c r="P92" t="s">
        <v>202</v>
      </c>
    </row>
  </sheetData>
  <sheetProtection password="CB3D" sheet="1" objects="1" scenarios="1"/>
  <mergeCells count="15">
    <mergeCell ref="K5:L5"/>
    <mergeCell ref="M66:P66"/>
    <mergeCell ref="D44:E44"/>
    <mergeCell ref="D42:E42"/>
    <mergeCell ref="O1:P1"/>
    <mergeCell ref="K7:L7"/>
    <mergeCell ref="K12:L12"/>
    <mergeCell ref="G26:P26"/>
    <mergeCell ref="G31:H31"/>
    <mergeCell ref="D40:P40"/>
    <mergeCell ref="H79:P79"/>
    <mergeCell ref="L70:P70"/>
    <mergeCell ref="H76:P76"/>
    <mergeCell ref="H77:P77"/>
    <mergeCell ref="H78:P78"/>
  </mergeCells>
  <phoneticPr fontId="3" type="noConversion"/>
  <pageMargins left="0.75" right="0.28000000000000003" top="0.55000000000000004" bottom="0.49" header="0.39" footer="0.38"/>
  <pageSetup scale="76" orientation="portrait" r:id="rId1"/>
  <headerFooter alignWithMargins="0">
    <oddHeader>&amp;C&amp;"Arial,Bold"2019 Low-Income Housing Tax Credit Application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B1:O76"/>
  <sheetViews>
    <sheetView topLeftCell="A37" zoomScaleNormal="100" workbookViewId="0">
      <selection activeCell="I71" sqref="I71"/>
    </sheetView>
  </sheetViews>
  <sheetFormatPr defaultRowHeight="12.75" x14ac:dyDescent="0.2"/>
  <cols>
    <col min="1" max="1" width="1.7109375" customWidth="1"/>
    <col min="2" max="2" width="4.85546875" customWidth="1"/>
    <col min="3" max="3" width="14.5703125" customWidth="1"/>
    <col min="4" max="4" width="12" bestFit="1" customWidth="1"/>
    <col min="5" max="5" width="5.5703125" customWidth="1"/>
    <col min="6" max="6" width="8.7109375" customWidth="1"/>
    <col min="7" max="7" width="5.5703125" customWidth="1"/>
    <col min="8" max="8" width="8.7109375" customWidth="1"/>
    <col min="9" max="13" width="8.28515625" customWidth="1"/>
    <col min="14" max="15" width="8.7109375" customWidth="1"/>
    <col min="16" max="16" width="1.7109375" customWidth="1"/>
  </cols>
  <sheetData>
    <row r="1" spans="2:15" x14ac:dyDescent="0.2">
      <c r="B1" s="349">
        <f>'1'!J4</f>
        <v>0</v>
      </c>
      <c r="F1" s="348"/>
      <c r="G1" s="348"/>
      <c r="H1" s="348"/>
      <c r="I1" s="348"/>
      <c r="J1" s="348"/>
      <c r="K1" s="348"/>
      <c r="N1" s="511">
        <f>'1'!P4</f>
        <v>0</v>
      </c>
      <c r="O1" s="511"/>
    </row>
    <row r="3" spans="2:15" ht="15.75" x14ac:dyDescent="0.25">
      <c r="B3" s="7" t="s">
        <v>1187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5" spans="2:15" x14ac:dyDescent="0.2">
      <c r="B5" s="6" t="s">
        <v>203</v>
      </c>
    </row>
    <row r="6" spans="2:15" ht="4.5" customHeight="1" x14ac:dyDescent="0.2"/>
    <row r="7" spans="2:15" x14ac:dyDescent="0.2">
      <c r="B7" s="93"/>
      <c r="C7" t="s">
        <v>204</v>
      </c>
    </row>
    <row r="8" spans="2:15" x14ac:dyDescent="0.2">
      <c r="C8" s="6" t="s">
        <v>670</v>
      </c>
    </row>
    <row r="9" spans="2:15" ht="4.5" customHeight="1" x14ac:dyDescent="0.2"/>
    <row r="10" spans="2:15" x14ac:dyDescent="0.2">
      <c r="B10" s="93"/>
      <c r="C10" t="s">
        <v>205</v>
      </c>
    </row>
    <row r="11" spans="2:15" x14ac:dyDescent="0.2">
      <c r="C11" s="6" t="s">
        <v>671</v>
      </c>
    </row>
    <row r="12" spans="2:15" ht="4.5" customHeight="1" x14ac:dyDescent="0.2"/>
    <row r="13" spans="2:15" x14ac:dyDescent="0.2">
      <c r="B13" s="93"/>
      <c r="C13" t="s">
        <v>672</v>
      </c>
    </row>
    <row r="15" spans="2:15" x14ac:dyDescent="0.2">
      <c r="B15" s="71" t="s">
        <v>969</v>
      </c>
    </row>
    <row r="16" spans="2:15" x14ac:dyDescent="0.2">
      <c r="B16" t="s">
        <v>674</v>
      </c>
    </row>
    <row r="17" spans="2:15" x14ac:dyDescent="0.2">
      <c r="B17" t="s">
        <v>677</v>
      </c>
    </row>
    <row r="18" spans="2:15" x14ac:dyDescent="0.2">
      <c r="B18" t="s">
        <v>679</v>
      </c>
    </row>
    <row r="19" spans="2:15" x14ac:dyDescent="0.2">
      <c r="B19" t="s">
        <v>678</v>
      </c>
    </row>
    <row r="20" spans="2:15" x14ac:dyDescent="0.2">
      <c r="B20" s="6" t="s">
        <v>258</v>
      </c>
    </row>
    <row r="21" spans="2:15" ht="13.5" thickBo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ht="13.5" thickTop="1" x14ac:dyDescent="0.2"/>
    <row r="23" spans="2:15" x14ac:dyDescent="0.2">
      <c r="B23" s="6" t="s">
        <v>206</v>
      </c>
    </row>
    <row r="24" spans="2:15" ht="4.5" customHeight="1" x14ac:dyDescent="0.2"/>
    <row r="25" spans="2:15" x14ac:dyDescent="0.2">
      <c r="B25" t="s">
        <v>1011</v>
      </c>
      <c r="C25" s="103"/>
      <c r="D25" s="9" t="s">
        <v>1013</v>
      </c>
      <c r="E25" s="544"/>
      <c r="F25" s="545"/>
      <c r="H25" s="9" t="s">
        <v>212</v>
      </c>
      <c r="I25" t="s">
        <v>209</v>
      </c>
      <c r="N25" s="103"/>
      <c r="O25" t="s">
        <v>228</v>
      </c>
    </row>
    <row r="26" spans="2:15" ht="4.5" customHeight="1" x14ac:dyDescent="0.2">
      <c r="D26" s="9"/>
      <c r="H26" s="9"/>
    </row>
    <row r="27" spans="2:15" x14ac:dyDescent="0.2">
      <c r="B27" t="s">
        <v>1012</v>
      </c>
      <c r="C27" s="103"/>
      <c r="D27" s="9" t="s">
        <v>1014</v>
      </c>
      <c r="E27" s="544"/>
      <c r="F27" s="545"/>
      <c r="H27" s="9" t="s">
        <v>213</v>
      </c>
      <c r="I27" t="s">
        <v>210</v>
      </c>
      <c r="N27" s="103"/>
      <c r="O27" t="s">
        <v>228</v>
      </c>
    </row>
    <row r="28" spans="2:15" ht="4.5" customHeight="1" x14ac:dyDescent="0.2">
      <c r="H28" s="9"/>
    </row>
    <row r="29" spans="2:15" x14ac:dyDescent="0.2">
      <c r="B29" t="s">
        <v>208</v>
      </c>
      <c r="F29" s="298">
        <f>C25+C27+E25+E27</f>
        <v>0</v>
      </c>
      <c r="H29" s="9" t="s">
        <v>214</v>
      </c>
      <c r="I29" t="s">
        <v>211</v>
      </c>
      <c r="N29" s="21">
        <f>N25+N27</f>
        <v>0</v>
      </c>
      <c r="O29" t="s">
        <v>228</v>
      </c>
    </row>
    <row r="30" spans="2:15" ht="4.5" customHeight="1" x14ac:dyDescent="0.2">
      <c r="H30" s="9"/>
    </row>
    <row r="31" spans="2:15" x14ac:dyDescent="0.2">
      <c r="B31" t="s">
        <v>227</v>
      </c>
      <c r="F31" s="103"/>
      <c r="H31" s="9" t="s">
        <v>215</v>
      </c>
      <c r="I31" t="s">
        <v>222</v>
      </c>
      <c r="N31" s="21">
        <f>F29</f>
        <v>0</v>
      </c>
      <c r="O31" t="s">
        <v>229</v>
      </c>
    </row>
    <row r="32" spans="2:15" ht="4.5" customHeight="1" x14ac:dyDescent="0.2">
      <c r="G32" s="17"/>
      <c r="H32" s="9"/>
    </row>
    <row r="33" spans="2:15" x14ac:dyDescent="0.2">
      <c r="B33" t="s">
        <v>207</v>
      </c>
      <c r="F33" s="21">
        <f>F29+F31</f>
        <v>0</v>
      </c>
      <c r="H33" s="9" t="s">
        <v>216</v>
      </c>
      <c r="I33" t="s">
        <v>223</v>
      </c>
      <c r="N33" s="21">
        <f>F31</f>
        <v>0</v>
      </c>
      <c r="O33" t="s">
        <v>229</v>
      </c>
    </row>
    <row r="34" spans="2:15" ht="4.5" customHeight="1" x14ac:dyDescent="0.2">
      <c r="H34" s="9"/>
    </row>
    <row r="35" spans="2:15" x14ac:dyDescent="0.2">
      <c r="B35" s="71" t="s">
        <v>1024</v>
      </c>
      <c r="F35" s="103"/>
      <c r="H35" s="9" t="s">
        <v>217</v>
      </c>
      <c r="I35" t="s">
        <v>224</v>
      </c>
      <c r="N35" s="21">
        <f>N31+N33</f>
        <v>0</v>
      </c>
      <c r="O35" t="s">
        <v>229</v>
      </c>
    </row>
    <row r="36" spans="2:15" ht="4.5" customHeight="1" x14ac:dyDescent="0.2">
      <c r="H36" s="9"/>
    </row>
    <row r="37" spans="2:15" x14ac:dyDescent="0.2">
      <c r="B37" t="s">
        <v>221</v>
      </c>
      <c r="F37" s="336">
        <f>F33+F35</f>
        <v>0</v>
      </c>
      <c r="H37" s="9" t="s">
        <v>218</v>
      </c>
      <c r="I37" t="s">
        <v>225</v>
      </c>
      <c r="N37" s="22" t="e">
        <f>ROUND(N25/N29,4)</f>
        <v>#DIV/0!</v>
      </c>
      <c r="O37" t="s">
        <v>230</v>
      </c>
    </row>
    <row r="38" spans="2:15" ht="4.5" customHeight="1" x14ac:dyDescent="0.2">
      <c r="H38" s="9"/>
    </row>
    <row r="39" spans="2:15" x14ac:dyDescent="0.2">
      <c r="B39" t="s">
        <v>1015</v>
      </c>
      <c r="F39" s="103"/>
      <c r="H39" s="9" t="s">
        <v>219</v>
      </c>
      <c r="I39" t="s">
        <v>226</v>
      </c>
      <c r="N39" s="22" t="e">
        <f>ROUND(N31/N35,4)</f>
        <v>#DIV/0!</v>
      </c>
      <c r="O39" t="s">
        <v>230</v>
      </c>
    </row>
    <row r="40" spans="2:15" ht="4.5" customHeight="1" x14ac:dyDescent="0.2">
      <c r="H40" s="9"/>
    </row>
    <row r="41" spans="2:15" x14ac:dyDescent="0.2">
      <c r="B41" t="s">
        <v>1016</v>
      </c>
      <c r="F41" s="21">
        <f>F37+F39</f>
        <v>0</v>
      </c>
      <c r="H41" s="9" t="s">
        <v>220</v>
      </c>
      <c r="I41" s="71" t="s">
        <v>962</v>
      </c>
      <c r="N41" s="80" t="e">
        <f>ROUND(IF((N37&lt;=N39),N37,N39),4)</f>
        <v>#DIV/0!</v>
      </c>
      <c r="O41" t="s">
        <v>230</v>
      </c>
    </row>
    <row r="42" spans="2:15" ht="13.5" thickBo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13.5" thickTop="1" x14ac:dyDescent="0.2"/>
    <row r="44" spans="2:15" x14ac:dyDescent="0.2">
      <c r="B44" s="6" t="s">
        <v>255</v>
      </c>
    </row>
    <row r="45" spans="2:15" ht="4.5" customHeight="1" x14ac:dyDescent="0.2">
      <c r="B45" s="6"/>
    </row>
    <row r="46" spans="2:15" x14ac:dyDescent="0.2">
      <c r="B46" s="6" t="s">
        <v>254</v>
      </c>
    </row>
    <row r="47" spans="2:15" ht="4.5" customHeight="1" x14ac:dyDescent="0.2"/>
    <row r="48" spans="2:15" x14ac:dyDescent="0.2">
      <c r="B48" s="93"/>
      <c r="C48" t="s">
        <v>231</v>
      </c>
      <c r="G48" s="93"/>
      <c r="H48" s="17" t="s">
        <v>961</v>
      </c>
      <c r="I48" s="17"/>
      <c r="J48" s="17"/>
      <c r="K48" s="17"/>
    </row>
    <row r="49" spans="2:13" ht="4.5" customHeight="1" x14ac:dyDescent="0.2"/>
    <row r="50" spans="2:13" x14ac:dyDescent="0.2">
      <c r="B50" s="93"/>
      <c r="C50" t="s">
        <v>234</v>
      </c>
      <c r="G50" s="93"/>
      <c r="H50" t="s">
        <v>233</v>
      </c>
    </row>
    <row r="51" spans="2:13" ht="4.5" customHeight="1" x14ac:dyDescent="0.2"/>
    <row r="52" spans="2:13" x14ac:dyDescent="0.2">
      <c r="B52" s="93"/>
      <c r="C52" t="s">
        <v>232</v>
      </c>
      <c r="G52" s="93"/>
      <c r="H52" s="19" t="s">
        <v>936</v>
      </c>
    </row>
    <row r="53" spans="2:13" ht="4.5" customHeight="1" x14ac:dyDescent="0.2"/>
    <row r="56" spans="2:13" x14ac:dyDescent="0.2">
      <c r="C56" s="6" t="s">
        <v>256</v>
      </c>
    </row>
    <row r="58" spans="2:13" ht="18" customHeight="1" x14ac:dyDescent="0.2">
      <c r="C58" s="24" t="s">
        <v>251</v>
      </c>
      <c r="D58" s="24" t="s">
        <v>253</v>
      </c>
      <c r="E58" s="542" t="s">
        <v>250</v>
      </c>
      <c r="F58" s="542"/>
      <c r="G58" s="542"/>
      <c r="H58" s="542"/>
      <c r="I58" s="542" t="s">
        <v>249</v>
      </c>
      <c r="J58" s="542"/>
      <c r="K58" s="542"/>
      <c r="L58" s="542"/>
      <c r="M58" s="542"/>
    </row>
    <row r="59" spans="2:13" ht="18" customHeight="1" x14ac:dyDescent="0.2">
      <c r="C59" s="543"/>
      <c r="D59" s="543"/>
      <c r="E59" s="543"/>
      <c r="F59" s="543"/>
      <c r="G59" s="543"/>
      <c r="H59" s="543"/>
      <c r="I59" s="23" t="s">
        <v>235</v>
      </c>
      <c r="J59" s="23" t="s">
        <v>236</v>
      </c>
      <c r="K59" s="23" t="s">
        <v>237</v>
      </c>
      <c r="L59" s="23" t="s">
        <v>238</v>
      </c>
      <c r="M59" s="23" t="s">
        <v>239</v>
      </c>
    </row>
    <row r="60" spans="2:13" ht="18" customHeight="1" x14ac:dyDescent="0.2">
      <c r="C60" s="13" t="s">
        <v>1017</v>
      </c>
      <c r="D60" s="96"/>
      <c r="E60" s="93"/>
      <c r="F60" s="13" t="s">
        <v>241</v>
      </c>
      <c r="G60" s="93"/>
      <c r="H60" s="13" t="s">
        <v>240</v>
      </c>
      <c r="I60" s="104"/>
      <c r="J60" s="104"/>
      <c r="K60" s="104"/>
      <c r="L60" s="104"/>
      <c r="M60" s="104"/>
    </row>
    <row r="61" spans="2:13" ht="18" customHeight="1" x14ac:dyDescent="0.2">
      <c r="C61" s="13" t="s">
        <v>242</v>
      </c>
      <c r="D61" s="96"/>
      <c r="E61" s="93"/>
      <c r="F61" s="13" t="s">
        <v>241</v>
      </c>
      <c r="G61" s="93"/>
      <c r="H61" s="13" t="s">
        <v>240</v>
      </c>
      <c r="I61" s="104"/>
      <c r="J61" s="104"/>
      <c r="K61" s="104"/>
      <c r="L61" s="104"/>
      <c r="M61" s="104"/>
    </row>
    <row r="62" spans="2:13" ht="18" customHeight="1" x14ac:dyDescent="0.2">
      <c r="C62" s="13" t="s">
        <v>1018</v>
      </c>
      <c r="D62" s="96"/>
      <c r="E62" s="93"/>
      <c r="F62" s="13" t="s">
        <v>241</v>
      </c>
      <c r="G62" s="93"/>
      <c r="H62" s="13" t="s">
        <v>240</v>
      </c>
      <c r="I62" s="104"/>
      <c r="J62" s="104"/>
      <c r="K62" s="104"/>
      <c r="L62" s="104"/>
      <c r="M62" s="104"/>
    </row>
    <row r="63" spans="2:13" ht="18" customHeight="1" x14ac:dyDescent="0.2">
      <c r="C63" s="13" t="s">
        <v>1019</v>
      </c>
      <c r="D63" s="96"/>
      <c r="E63" s="93"/>
      <c r="F63" s="13" t="s">
        <v>241</v>
      </c>
      <c r="G63" s="93"/>
      <c r="H63" s="13" t="s">
        <v>240</v>
      </c>
      <c r="I63" s="104"/>
      <c r="J63" s="104"/>
      <c r="K63" s="104"/>
      <c r="L63" s="104"/>
      <c r="M63" s="104"/>
    </row>
    <row r="64" spans="2:13" ht="18" customHeight="1" x14ac:dyDescent="0.2">
      <c r="C64" s="13" t="s">
        <v>243</v>
      </c>
      <c r="D64" s="96"/>
      <c r="E64" s="93"/>
      <c r="F64" s="13" t="s">
        <v>241</v>
      </c>
      <c r="G64" s="93"/>
      <c r="H64" s="13" t="s">
        <v>240</v>
      </c>
      <c r="I64" s="104"/>
      <c r="J64" s="104"/>
      <c r="K64" s="104"/>
      <c r="L64" s="104"/>
      <c r="M64" s="104"/>
    </row>
    <row r="65" spans="2:15" ht="18" customHeight="1" x14ac:dyDescent="0.2">
      <c r="C65" s="13" t="s">
        <v>244</v>
      </c>
      <c r="D65" s="32"/>
      <c r="E65" s="93"/>
      <c r="F65" s="13" t="s">
        <v>241</v>
      </c>
      <c r="G65" s="93"/>
      <c r="H65" s="13" t="s">
        <v>240</v>
      </c>
      <c r="I65" s="104"/>
      <c r="J65" s="104"/>
      <c r="K65" s="104"/>
      <c r="L65" s="104"/>
      <c r="M65" s="104"/>
      <c r="N65" s="78"/>
      <c r="O65" s="78"/>
    </row>
    <row r="66" spans="2:15" ht="18" customHeight="1" x14ac:dyDescent="0.2">
      <c r="C66" s="13" t="s">
        <v>245</v>
      </c>
      <c r="D66" s="32"/>
      <c r="E66" s="93"/>
      <c r="F66" s="13" t="s">
        <v>241</v>
      </c>
      <c r="G66" s="93"/>
      <c r="H66" s="13" t="s">
        <v>240</v>
      </c>
      <c r="I66" s="104"/>
      <c r="J66" s="104"/>
      <c r="K66" s="104"/>
      <c r="L66" s="104"/>
      <c r="M66" s="104"/>
      <c r="N66" s="78"/>
      <c r="O66" s="78"/>
    </row>
    <row r="67" spans="2:15" ht="18" customHeight="1" x14ac:dyDescent="0.2">
      <c r="C67" s="13" t="s">
        <v>119</v>
      </c>
      <c r="D67" s="32"/>
      <c r="E67" s="93"/>
      <c r="F67" s="13" t="s">
        <v>241</v>
      </c>
      <c r="G67" s="93"/>
      <c r="H67" s="13" t="s">
        <v>240</v>
      </c>
      <c r="I67" s="104"/>
      <c r="J67" s="104"/>
      <c r="K67" s="104"/>
      <c r="L67" s="104"/>
      <c r="M67" s="104"/>
      <c r="N67" s="78"/>
      <c r="O67" s="78"/>
    </row>
    <row r="68" spans="2:15" ht="18" customHeight="1" x14ac:dyDescent="0.2">
      <c r="C68" s="13" t="s">
        <v>120</v>
      </c>
      <c r="D68" s="32"/>
      <c r="E68" s="93"/>
      <c r="F68" s="13" t="s">
        <v>241</v>
      </c>
      <c r="G68" s="93"/>
      <c r="H68" s="13" t="s">
        <v>240</v>
      </c>
      <c r="I68" s="104"/>
      <c r="J68" s="104"/>
      <c r="K68" s="104"/>
      <c r="L68" s="104"/>
      <c r="M68" s="104"/>
      <c r="N68" s="78"/>
      <c r="O68" s="78"/>
    </row>
    <row r="69" spans="2:15" ht="18" customHeight="1" x14ac:dyDescent="0.2">
      <c r="C69" s="13" t="s">
        <v>246</v>
      </c>
      <c r="D69" s="32"/>
      <c r="E69" s="93"/>
      <c r="F69" s="13" t="s">
        <v>241</v>
      </c>
      <c r="G69" s="93"/>
      <c r="H69" s="13" t="s">
        <v>240</v>
      </c>
      <c r="I69" s="104"/>
      <c r="J69" s="104"/>
      <c r="K69" s="104"/>
      <c r="L69" s="104"/>
      <c r="M69" s="104"/>
      <c r="N69" s="78"/>
      <c r="O69" s="78"/>
    </row>
    <row r="70" spans="2:15" ht="18" customHeight="1" x14ac:dyDescent="0.2">
      <c r="C70" s="13" t="s">
        <v>247</v>
      </c>
      <c r="D70" s="32"/>
      <c r="E70" s="93"/>
      <c r="F70" s="13" t="s">
        <v>241</v>
      </c>
      <c r="G70" s="93"/>
      <c r="H70" s="13" t="s">
        <v>240</v>
      </c>
      <c r="I70" s="104"/>
      <c r="J70" s="104"/>
      <c r="K70" s="104"/>
      <c r="L70" s="104"/>
      <c r="M70" s="104"/>
      <c r="N70" s="78"/>
      <c r="O70" s="78"/>
    </row>
    <row r="71" spans="2:15" ht="18" customHeight="1" x14ac:dyDescent="0.2">
      <c r="C71" s="13" t="s">
        <v>248</v>
      </c>
      <c r="D71" s="32"/>
      <c r="E71" s="93"/>
      <c r="F71" s="13" t="s">
        <v>241</v>
      </c>
      <c r="G71" s="93"/>
      <c r="H71" s="13" t="s">
        <v>240</v>
      </c>
      <c r="I71" s="104"/>
      <c r="J71" s="104"/>
      <c r="K71" s="104"/>
      <c r="L71" s="104"/>
      <c r="M71" s="104"/>
      <c r="N71" s="78"/>
      <c r="O71" s="78"/>
    </row>
    <row r="72" spans="2:15" ht="18" customHeight="1" x14ac:dyDescent="0.2">
      <c r="C72" s="13" t="s">
        <v>122</v>
      </c>
      <c r="D72" s="109"/>
      <c r="E72" s="93"/>
      <c r="F72" s="13" t="s">
        <v>241</v>
      </c>
      <c r="G72" s="93"/>
      <c r="H72" s="13" t="s">
        <v>240</v>
      </c>
      <c r="I72" s="104"/>
      <c r="J72" s="104"/>
      <c r="K72" s="104"/>
      <c r="L72" s="104"/>
      <c r="M72" s="104"/>
      <c r="N72" s="78"/>
      <c r="O72" s="78"/>
    </row>
    <row r="73" spans="2:15" ht="18" customHeight="1" x14ac:dyDescent="0.2">
      <c r="C73" s="73" t="s">
        <v>252</v>
      </c>
      <c r="D73" s="51"/>
      <c r="E73" s="51"/>
      <c r="F73" s="51"/>
      <c r="G73" s="51"/>
      <c r="H73" s="52"/>
      <c r="I73" s="25">
        <f>SUM(I60:I72)</f>
        <v>0</v>
      </c>
      <c r="J73" s="25">
        <f>SUM(J60:J72)</f>
        <v>0</v>
      </c>
      <c r="K73" s="25">
        <f>SUM(K60:K72)</f>
        <v>0</v>
      </c>
      <c r="L73" s="25">
        <f>SUM(L60:L72)</f>
        <v>0</v>
      </c>
      <c r="M73" s="25">
        <f>SUM(M60:M72)</f>
        <v>0</v>
      </c>
      <c r="N73" s="78"/>
      <c r="O73" s="78"/>
    </row>
    <row r="74" spans="2:15" ht="18" customHeight="1" x14ac:dyDescent="0.2">
      <c r="C74" s="79" t="s">
        <v>673</v>
      </c>
      <c r="D74" s="24"/>
      <c r="E74" s="24"/>
      <c r="F74" s="24"/>
      <c r="G74" s="24"/>
      <c r="H74" s="24"/>
      <c r="I74" s="104"/>
      <c r="J74" s="104"/>
      <c r="K74" s="104"/>
      <c r="L74" s="104"/>
      <c r="M74" s="104"/>
      <c r="N74" s="78"/>
      <c r="O74" s="78"/>
    </row>
    <row r="75" spans="2:15" ht="13.5" thickBot="1" x14ac:dyDescent="0.25">
      <c r="B75" s="8"/>
      <c r="C75" s="81"/>
      <c r="D75" s="81"/>
      <c r="E75" s="81"/>
      <c r="F75" s="81"/>
      <c r="G75" s="81"/>
      <c r="H75" s="81"/>
      <c r="I75" s="82"/>
      <c r="J75" s="82"/>
      <c r="K75" s="82"/>
      <c r="L75" s="82"/>
      <c r="M75" s="82"/>
      <c r="N75" s="82"/>
      <c r="O75" s="82"/>
    </row>
    <row r="76" spans="2:15" ht="13.5" thickTop="1" x14ac:dyDescent="0.2">
      <c r="O76" t="s">
        <v>257</v>
      </c>
    </row>
  </sheetData>
  <sheetProtection password="CB3D" sheet="1" objects="1" scenarios="1"/>
  <mergeCells count="6">
    <mergeCell ref="N1:O1"/>
    <mergeCell ref="I58:M58"/>
    <mergeCell ref="E58:H58"/>
    <mergeCell ref="C59:H59"/>
    <mergeCell ref="E25:F25"/>
    <mergeCell ref="E27:F27"/>
  </mergeCells>
  <phoneticPr fontId="3" type="noConversion"/>
  <dataValidations disablePrompts="1" count="1">
    <dataValidation type="list" allowBlank="1" showInputMessage="1" showErrorMessage="1" sqref="D60:D64">
      <formula1>"Gas,Electric,Oil"</formula1>
    </dataValidation>
  </dataValidations>
  <pageMargins left="0.75" right="0.26" top="0.69" bottom="0.64" header="0.5" footer="0.5"/>
  <pageSetup scale="77" orientation="portrait" r:id="rId1"/>
  <headerFooter alignWithMargins="0">
    <oddHeader>&amp;C&amp;"Arial,Bold"2019 Low-Income Housing Tax Credit Application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B1:M63"/>
  <sheetViews>
    <sheetView zoomScaleNormal="100" workbookViewId="0">
      <selection activeCell="O61" sqref="O61"/>
    </sheetView>
  </sheetViews>
  <sheetFormatPr defaultRowHeight="12.75" x14ac:dyDescent="0.2"/>
  <cols>
    <col min="1" max="1" width="1.7109375" customWidth="1"/>
    <col min="2" max="2" width="9.42578125" customWidth="1"/>
    <col min="3" max="3" width="8.5703125" customWidth="1"/>
    <col min="4" max="4" width="14.5703125" customWidth="1"/>
    <col min="5" max="5" width="18" customWidth="1"/>
    <col min="6" max="6" width="13.5703125" customWidth="1"/>
    <col min="7" max="7" width="17.5703125" customWidth="1"/>
    <col min="8" max="8" width="17.140625" customWidth="1"/>
    <col min="9" max="9" width="1.28515625" customWidth="1"/>
    <col min="10" max="10" width="14.42578125" customWidth="1"/>
    <col min="11" max="11" width="1.7109375" customWidth="1"/>
  </cols>
  <sheetData>
    <row r="1" spans="2:10" x14ac:dyDescent="0.2">
      <c r="B1" s="349">
        <f>'1'!J4</f>
        <v>0</v>
      </c>
      <c r="E1" s="348"/>
      <c r="F1" s="348"/>
      <c r="G1" s="348"/>
      <c r="J1" s="68">
        <f>'1'!P4</f>
        <v>0</v>
      </c>
    </row>
    <row r="3" spans="2:10" ht="15.75" x14ac:dyDescent="0.25">
      <c r="B3" s="7" t="s">
        <v>259</v>
      </c>
      <c r="C3" s="5"/>
      <c r="D3" s="5"/>
      <c r="E3" s="5"/>
      <c r="F3" s="5"/>
      <c r="G3" s="5"/>
      <c r="H3" s="5"/>
      <c r="I3" s="5"/>
      <c r="J3" s="5"/>
    </row>
    <row r="5" spans="2:10" x14ac:dyDescent="0.2">
      <c r="B5" s="563" t="s">
        <v>265</v>
      </c>
      <c r="C5" s="564"/>
      <c r="D5" s="564"/>
      <c r="E5" s="564"/>
      <c r="F5" s="564"/>
      <c r="G5" s="564"/>
      <c r="H5" s="565"/>
    </row>
    <row r="6" spans="2:10" ht="38.25" x14ac:dyDescent="0.2">
      <c r="B6" s="26" t="s">
        <v>260</v>
      </c>
      <c r="C6" s="26" t="s">
        <v>153</v>
      </c>
      <c r="D6" s="26" t="s">
        <v>261</v>
      </c>
      <c r="E6" s="26" t="s">
        <v>262</v>
      </c>
      <c r="F6" s="26" t="s">
        <v>263</v>
      </c>
      <c r="G6" s="26" t="s">
        <v>264</v>
      </c>
      <c r="H6" s="26" t="s">
        <v>269</v>
      </c>
      <c r="I6" s="27"/>
      <c r="J6" s="29" t="s">
        <v>270</v>
      </c>
    </row>
    <row r="7" spans="2:10" ht="14.1" customHeight="1" x14ac:dyDescent="0.2">
      <c r="B7" s="107"/>
      <c r="C7" s="436"/>
      <c r="D7" s="107"/>
      <c r="E7" s="443"/>
      <c r="F7" s="443"/>
      <c r="G7" s="444">
        <f>E7-F7</f>
        <v>0</v>
      </c>
      <c r="H7" s="443"/>
      <c r="I7" s="10"/>
      <c r="J7" s="444">
        <f>C7*H7</f>
        <v>0</v>
      </c>
    </row>
    <row r="8" spans="2:10" ht="14.1" customHeight="1" x14ac:dyDescent="0.2">
      <c r="B8" s="107"/>
      <c r="C8" s="436"/>
      <c r="D8" s="107"/>
      <c r="E8" s="443"/>
      <c r="F8" s="443"/>
      <c r="G8" s="444">
        <f t="shared" ref="G8:G16" si="0">E8-F8</f>
        <v>0</v>
      </c>
      <c r="H8" s="443"/>
      <c r="I8" s="10"/>
      <c r="J8" s="444">
        <f t="shared" ref="J8:J16" si="1">C8*H8</f>
        <v>0</v>
      </c>
    </row>
    <row r="9" spans="2:10" ht="14.1" customHeight="1" x14ac:dyDescent="0.2">
      <c r="B9" s="107"/>
      <c r="C9" s="436"/>
      <c r="D9" s="107"/>
      <c r="E9" s="443"/>
      <c r="F9" s="443"/>
      <c r="G9" s="444">
        <f t="shared" si="0"/>
        <v>0</v>
      </c>
      <c r="H9" s="443"/>
      <c r="I9" s="10"/>
      <c r="J9" s="444">
        <f t="shared" si="1"/>
        <v>0</v>
      </c>
    </row>
    <row r="10" spans="2:10" ht="14.1" customHeight="1" x14ac:dyDescent="0.2">
      <c r="B10" s="107"/>
      <c r="C10" s="436"/>
      <c r="D10" s="107"/>
      <c r="E10" s="443"/>
      <c r="F10" s="443"/>
      <c r="G10" s="444">
        <f t="shared" si="0"/>
        <v>0</v>
      </c>
      <c r="H10" s="443"/>
      <c r="I10" s="10"/>
      <c r="J10" s="444">
        <f t="shared" si="1"/>
        <v>0</v>
      </c>
    </row>
    <row r="11" spans="2:10" ht="14.1" customHeight="1" x14ac:dyDescent="0.2">
      <c r="B11" s="107"/>
      <c r="C11" s="436"/>
      <c r="D11" s="107"/>
      <c r="E11" s="443"/>
      <c r="F11" s="443"/>
      <c r="G11" s="444">
        <f t="shared" si="0"/>
        <v>0</v>
      </c>
      <c r="H11" s="443"/>
      <c r="I11" s="10"/>
      <c r="J11" s="444">
        <f t="shared" si="1"/>
        <v>0</v>
      </c>
    </row>
    <row r="12" spans="2:10" ht="14.1" customHeight="1" x14ac:dyDescent="0.2">
      <c r="B12" s="107"/>
      <c r="C12" s="436"/>
      <c r="D12" s="107"/>
      <c r="E12" s="443"/>
      <c r="F12" s="443"/>
      <c r="G12" s="444">
        <f t="shared" si="0"/>
        <v>0</v>
      </c>
      <c r="H12" s="443"/>
      <c r="I12" s="10"/>
      <c r="J12" s="444">
        <f t="shared" si="1"/>
        <v>0</v>
      </c>
    </row>
    <row r="13" spans="2:10" ht="14.1" customHeight="1" x14ac:dyDescent="0.2">
      <c r="B13" s="107"/>
      <c r="C13" s="436"/>
      <c r="D13" s="107"/>
      <c r="E13" s="443"/>
      <c r="F13" s="443"/>
      <c r="G13" s="444">
        <f t="shared" si="0"/>
        <v>0</v>
      </c>
      <c r="H13" s="443"/>
      <c r="I13" s="10"/>
      <c r="J13" s="444">
        <f t="shared" si="1"/>
        <v>0</v>
      </c>
    </row>
    <row r="14" spans="2:10" ht="14.1" customHeight="1" x14ac:dyDescent="0.2">
      <c r="B14" s="107"/>
      <c r="C14" s="436"/>
      <c r="D14" s="107"/>
      <c r="E14" s="443"/>
      <c r="F14" s="443"/>
      <c r="G14" s="444">
        <f t="shared" si="0"/>
        <v>0</v>
      </c>
      <c r="H14" s="443"/>
      <c r="I14" s="10"/>
      <c r="J14" s="444">
        <f t="shared" si="1"/>
        <v>0</v>
      </c>
    </row>
    <row r="15" spans="2:10" ht="14.1" customHeight="1" x14ac:dyDescent="0.2">
      <c r="B15" s="107"/>
      <c r="C15" s="436"/>
      <c r="D15" s="107"/>
      <c r="E15" s="443"/>
      <c r="F15" s="443"/>
      <c r="G15" s="444">
        <f t="shared" si="0"/>
        <v>0</v>
      </c>
      <c r="H15" s="443"/>
      <c r="I15" s="10"/>
      <c r="J15" s="444">
        <f t="shared" si="1"/>
        <v>0</v>
      </c>
    </row>
    <row r="16" spans="2:10" ht="14.1" customHeight="1" x14ac:dyDescent="0.2">
      <c r="B16" s="107"/>
      <c r="C16" s="436"/>
      <c r="D16" s="107"/>
      <c r="E16" s="443"/>
      <c r="F16" s="443"/>
      <c r="G16" s="444">
        <f t="shared" si="0"/>
        <v>0</v>
      </c>
      <c r="H16" s="443"/>
      <c r="I16" s="10"/>
      <c r="J16" s="444">
        <f t="shared" si="1"/>
        <v>0</v>
      </c>
    </row>
    <row r="17" spans="2:10" ht="14.1" customHeight="1" x14ac:dyDescent="0.2">
      <c r="B17" s="13" t="s">
        <v>266</v>
      </c>
      <c r="C17" s="13">
        <f>SUM(C7:C16)</f>
        <v>0</v>
      </c>
      <c r="E17" s="562" t="s">
        <v>267</v>
      </c>
      <c r="F17" s="562"/>
      <c r="G17" s="562"/>
      <c r="H17" s="562"/>
      <c r="I17" s="1"/>
      <c r="J17" s="444">
        <f>SUM(J7:J16)</f>
        <v>0</v>
      </c>
    </row>
    <row r="18" spans="2:10" ht="14.1" customHeight="1" x14ac:dyDescent="0.2">
      <c r="E18" s="562" t="s">
        <v>268</v>
      </c>
      <c r="F18" s="562"/>
      <c r="G18" s="562"/>
      <c r="H18" s="562"/>
      <c r="J18" s="444">
        <f>J17*12</f>
        <v>0</v>
      </c>
    </row>
    <row r="19" spans="2:10" ht="14.1" customHeight="1" x14ac:dyDescent="0.2"/>
    <row r="20" spans="2:10" x14ac:dyDescent="0.2">
      <c r="B20" s="563" t="s">
        <v>271</v>
      </c>
      <c r="C20" s="564"/>
      <c r="D20" s="564"/>
      <c r="E20" s="564"/>
      <c r="F20" s="564"/>
      <c r="G20" s="564"/>
      <c r="H20" s="565"/>
    </row>
    <row r="21" spans="2:10" ht="38.25" x14ac:dyDescent="0.2">
      <c r="B21" s="26" t="s">
        <v>260</v>
      </c>
      <c r="C21" s="26" t="s">
        <v>153</v>
      </c>
      <c r="D21" s="26" t="s">
        <v>261</v>
      </c>
      <c r="E21" s="26" t="s">
        <v>262</v>
      </c>
      <c r="F21" s="26" t="s">
        <v>263</v>
      </c>
      <c r="G21" s="26" t="s">
        <v>264</v>
      </c>
      <c r="H21" s="26" t="s">
        <v>269</v>
      </c>
      <c r="I21" s="27"/>
      <c r="J21" s="29" t="s">
        <v>270</v>
      </c>
    </row>
    <row r="22" spans="2:10" x14ac:dyDescent="0.2">
      <c r="B22" s="107"/>
      <c r="C22" s="436"/>
      <c r="D22" s="107"/>
      <c r="E22" s="445"/>
      <c r="F22" s="445"/>
      <c r="G22" s="446">
        <f>E22-F22</f>
        <v>0</v>
      </c>
      <c r="H22" s="445"/>
      <c r="I22" s="10"/>
      <c r="J22" s="444">
        <f>C22*H22</f>
        <v>0</v>
      </c>
    </row>
    <row r="23" spans="2:10" ht="14.1" customHeight="1" x14ac:dyDescent="0.2">
      <c r="B23" s="107"/>
      <c r="C23" s="436"/>
      <c r="D23" s="107"/>
      <c r="E23" s="445"/>
      <c r="F23" s="445"/>
      <c r="G23" s="446">
        <f t="shared" ref="G23:G31" si="2">E23-F23</f>
        <v>0</v>
      </c>
      <c r="H23" s="445"/>
      <c r="I23" s="10"/>
      <c r="J23" s="444">
        <f t="shared" ref="J23:J31" si="3">C23*H23</f>
        <v>0</v>
      </c>
    </row>
    <row r="24" spans="2:10" ht="14.1" customHeight="1" x14ac:dyDescent="0.2">
      <c r="B24" s="107"/>
      <c r="C24" s="436"/>
      <c r="D24" s="107"/>
      <c r="E24" s="445"/>
      <c r="F24" s="445"/>
      <c r="G24" s="446">
        <f t="shared" si="2"/>
        <v>0</v>
      </c>
      <c r="H24" s="445"/>
      <c r="I24" s="10"/>
      <c r="J24" s="444">
        <f t="shared" si="3"/>
        <v>0</v>
      </c>
    </row>
    <row r="25" spans="2:10" ht="14.1" customHeight="1" x14ac:dyDescent="0.2">
      <c r="B25" s="107"/>
      <c r="C25" s="436"/>
      <c r="D25" s="107"/>
      <c r="E25" s="445"/>
      <c r="F25" s="445"/>
      <c r="G25" s="446">
        <f t="shared" si="2"/>
        <v>0</v>
      </c>
      <c r="H25" s="445"/>
      <c r="I25" s="10"/>
      <c r="J25" s="444">
        <f t="shared" si="3"/>
        <v>0</v>
      </c>
    </row>
    <row r="26" spans="2:10" ht="14.1" customHeight="1" x14ac:dyDescent="0.2">
      <c r="B26" s="107"/>
      <c r="C26" s="436"/>
      <c r="D26" s="107"/>
      <c r="E26" s="445"/>
      <c r="F26" s="445"/>
      <c r="G26" s="446">
        <f t="shared" si="2"/>
        <v>0</v>
      </c>
      <c r="H26" s="445"/>
      <c r="I26" s="10"/>
      <c r="J26" s="444">
        <f t="shared" si="3"/>
        <v>0</v>
      </c>
    </row>
    <row r="27" spans="2:10" ht="14.1" customHeight="1" x14ac:dyDescent="0.2">
      <c r="B27" s="107"/>
      <c r="C27" s="436"/>
      <c r="D27" s="107"/>
      <c r="E27" s="445"/>
      <c r="F27" s="445"/>
      <c r="G27" s="446">
        <f t="shared" si="2"/>
        <v>0</v>
      </c>
      <c r="H27" s="445"/>
      <c r="I27" s="10"/>
      <c r="J27" s="444">
        <f t="shared" si="3"/>
        <v>0</v>
      </c>
    </row>
    <row r="28" spans="2:10" ht="14.1" customHeight="1" x14ac:dyDescent="0.2">
      <c r="B28" s="107"/>
      <c r="C28" s="436"/>
      <c r="D28" s="107"/>
      <c r="E28" s="445"/>
      <c r="F28" s="445"/>
      <c r="G28" s="446">
        <f t="shared" si="2"/>
        <v>0</v>
      </c>
      <c r="H28" s="445"/>
      <c r="I28" s="10"/>
      <c r="J28" s="444">
        <f t="shared" si="3"/>
        <v>0</v>
      </c>
    </row>
    <row r="29" spans="2:10" ht="14.1" customHeight="1" x14ac:dyDescent="0.2">
      <c r="B29" s="107"/>
      <c r="C29" s="436"/>
      <c r="D29" s="107"/>
      <c r="E29" s="445"/>
      <c r="F29" s="445"/>
      <c r="G29" s="446">
        <f t="shared" si="2"/>
        <v>0</v>
      </c>
      <c r="H29" s="445"/>
      <c r="I29" s="10"/>
      <c r="J29" s="444">
        <f t="shared" si="3"/>
        <v>0</v>
      </c>
    </row>
    <row r="30" spans="2:10" ht="14.1" customHeight="1" x14ac:dyDescent="0.2">
      <c r="B30" s="107"/>
      <c r="C30" s="436"/>
      <c r="D30" s="107"/>
      <c r="E30" s="445"/>
      <c r="F30" s="445"/>
      <c r="G30" s="446">
        <f t="shared" si="2"/>
        <v>0</v>
      </c>
      <c r="H30" s="445"/>
      <c r="I30" s="10"/>
      <c r="J30" s="444">
        <f t="shared" si="3"/>
        <v>0</v>
      </c>
    </row>
    <row r="31" spans="2:10" ht="14.1" customHeight="1" x14ac:dyDescent="0.2">
      <c r="B31" s="107"/>
      <c r="C31" s="436"/>
      <c r="D31" s="107"/>
      <c r="E31" s="445"/>
      <c r="F31" s="445"/>
      <c r="G31" s="446">
        <f t="shared" si="2"/>
        <v>0</v>
      </c>
      <c r="H31" s="445"/>
      <c r="I31" s="10"/>
      <c r="J31" s="444">
        <f t="shared" si="3"/>
        <v>0</v>
      </c>
    </row>
    <row r="32" spans="2:10" ht="14.1" customHeight="1" x14ac:dyDescent="0.2">
      <c r="B32" s="13" t="s">
        <v>266</v>
      </c>
      <c r="C32" s="13">
        <f>SUM(C22:C31)</f>
        <v>0</v>
      </c>
      <c r="E32" s="562" t="s">
        <v>267</v>
      </c>
      <c r="F32" s="562"/>
      <c r="G32" s="562"/>
      <c r="H32" s="562"/>
      <c r="I32" s="1"/>
      <c r="J32" s="444">
        <f>SUM(J22:J31)</f>
        <v>0</v>
      </c>
    </row>
    <row r="33" spans="2:13" ht="14.1" customHeight="1" x14ac:dyDescent="0.2">
      <c r="E33" s="562" t="s">
        <v>268</v>
      </c>
      <c r="F33" s="562"/>
      <c r="G33" s="562"/>
      <c r="H33" s="562"/>
      <c r="J33" s="444">
        <f>J32*12</f>
        <v>0</v>
      </c>
    </row>
    <row r="34" spans="2:13" ht="14.1" customHeight="1" x14ac:dyDescent="0.2"/>
    <row r="35" spans="2:13" x14ac:dyDescent="0.2">
      <c r="B35" s="1"/>
      <c r="C35" s="13">
        <f>C17+C32</f>
        <v>0</v>
      </c>
      <c r="D35" t="s">
        <v>280</v>
      </c>
    </row>
    <row r="36" spans="2:13" x14ac:dyDescent="0.2">
      <c r="C36" s="33" t="e">
        <f>C17/C35</f>
        <v>#DIV/0!</v>
      </c>
      <c r="D36" t="s">
        <v>281</v>
      </c>
    </row>
    <row r="38" spans="2:13" x14ac:dyDescent="0.2">
      <c r="B38" s="563" t="s">
        <v>941</v>
      </c>
      <c r="C38" s="564"/>
      <c r="D38" s="564"/>
      <c r="E38" s="564"/>
      <c r="F38" s="564"/>
      <c r="G38" s="564"/>
      <c r="H38" s="565"/>
    </row>
    <row r="39" spans="2:13" ht="25.5" customHeight="1" x14ac:dyDescent="0.2">
      <c r="B39" s="26" t="s">
        <v>260</v>
      </c>
      <c r="C39" s="26" t="s">
        <v>153</v>
      </c>
      <c r="D39" s="288" t="s">
        <v>943</v>
      </c>
      <c r="E39" s="566" t="s">
        <v>942</v>
      </c>
      <c r="F39" s="561"/>
      <c r="G39" s="561"/>
      <c r="H39" s="560"/>
      <c r="I39" s="27"/>
      <c r="J39" s="29" t="s">
        <v>270</v>
      </c>
    </row>
    <row r="40" spans="2:13" x14ac:dyDescent="0.2">
      <c r="B40" s="107"/>
      <c r="C40" s="290"/>
      <c r="D40" s="291"/>
      <c r="E40" s="547"/>
      <c r="F40" s="548"/>
      <c r="G40" s="548"/>
      <c r="H40" s="549"/>
      <c r="I40" s="10"/>
      <c r="J40" s="444">
        <f t="shared" ref="J40:J45" si="4">C40*E40</f>
        <v>0</v>
      </c>
      <c r="M40" s="289" t="s">
        <v>937</v>
      </c>
    </row>
    <row r="41" spans="2:13" x14ac:dyDescent="0.2">
      <c r="B41" s="107"/>
      <c r="C41" s="290"/>
      <c r="D41" s="291"/>
      <c r="E41" s="547"/>
      <c r="F41" s="548"/>
      <c r="G41" s="548"/>
      <c r="H41" s="549"/>
      <c r="I41" s="10"/>
      <c r="J41" s="444">
        <f t="shared" si="4"/>
        <v>0</v>
      </c>
      <c r="M41" s="289" t="s">
        <v>938</v>
      </c>
    </row>
    <row r="42" spans="2:13" x14ac:dyDescent="0.2">
      <c r="B42" s="107"/>
      <c r="C42" s="290"/>
      <c r="D42" s="291"/>
      <c r="E42" s="547"/>
      <c r="F42" s="548"/>
      <c r="G42" s="548"/>
      <c r="H42" s="549"/>
      <c r="I42" s="10"/>
      <c r="J42" s="444">
        <f t="shared" si="4"/>
        <v>0</v>
      </c>
    </row>
    <row r="43" spans="2:13" x14ac:dyDescent="0.2">
      <c r="B43" s="107"/>
      <c r="C43" s="290"/>
      <c r="D43" s="291"/>
      <c r="E43" s="547"/>
      <c r="F43" s="548"/>
      <c r="G43" s="548"/>
      <c r="H43" s="549"/>
      <c r="I43" s="10"/>
      <c r="J43" s="444">
        <f t="shared" si="4"/>
        <v>0</v>
      </c>
    </row>
    <row r="44" spans="2:13" x14ac:dyDescent="0.2">
      <c r="B44" s="107"/>
      <c r="C44" s="290"/>
      <c r="D44" s="291"/>
      <c r="E44" s="547"/>
      <c r="F44" s="548"/>
      <c r="G44" s="548"/>
      <c r="H44" s="549"/>
      <c r="I44" s="10"/>
      <c r="J44" s="444">
        <f t="shared" si="4"/>
        <v>0</v>
      </c>
    </row>
    <row r="45" spans="2:13" x14ac:dyDescent="0.2">
      <c r="B45" s="107"/>
      <c r="C45" s="290"/>
      <c r="D45" s="291"/>
      <c r="E45" s="547"/>
      <c r="F45" s="548"/>
      <c r="G45" s="548"/>
      <c r="H45" s="549"/>
      <c r="I45" s="10"/>
      <c r="J45" s="444">
        <f t="shared" si="4"/>
        <v>0</v>
      </c>
    </row>
    <row r="46" spans="2:13" x14ac:dyDescent="0.2">
      <c r="B46" s="13" t="s">
        <v>266</v>
      </c>
      <c r="C46" s="30">
        <f>SUM(C40:C45)</f>
        <v>0</v>
      </c>
      <c r="E46" s="562" t="s">
        <v>267</v>
      </c>
      <c r="F46" s="562"/>
      <c r="G46" s="562"/>
      <c r="H46" s="562"/>
      <c r="J46" s="447">
        <f>SUM(J40:J45)</f>
        <v>0</v>
      </c>
    </row>
    <row r="47" spans="2:13" x14ac:dyDescent="0.2">
      <c r="E47" s="562" t="s">
        <v>268</v>
      </c>
      <c r="F47" s="562"/>
      <c r="G47" s="562"/>
      <c r="H47" s="562"/>
      <c r="J47" s="447">
        <f>J46*12</f>
        <v>0</v>
      </c>
    </row>
    <row r="49" spans="2:10" x14ac:dyDescent="0.2">
      <c r="B49" s="558" t="s">
        <v>272</v>
      </c>
      <c r="C49" s="558"/>
      <c r="D49" s="558"/>
      <c r="E49" s="558"/>
      <c r="F49" s="558"/>
      <c r="G49" s="558"/>
      <c r="H49" s="558"/>
      <c r="I49" s="558"/>
      <c r="J49" s="558"/>
    </row>
    <row r="50" spans="2:10" ht="25.5" x14ac:dyDescent="0.2">
      <c r="B50" s="559" t="s">
        <v>273</v>
      </c>
      <c r="C50" s="561"/>
      <c r="D50" s="560"/>
      <c r="E50" s="26" t="s">
        <v>274</v>
      </c>
      <c r="F50" s="26" t="s">
        <v>275</v>
      </c>
      <c r="G50" s="26" t="s">
        <v>276</v>
      </c>
      <c r="H50" s="26" t="s">
        <v>277</v>
      </c>
      <c r="I50" s="559" t="s">
        <v>278</v>
      </c>
      <c r="J50" s="560"/>
    </row>
    <row r="51" spans="2:10" x14ac:dyDescent="0.2">
      <c r="B51" s="552"/>
      <c r="C51" s="553"/>
      <c r="D51" s="554"/>
      <c r="E51" s="443"/>
      <c r="F51" s="290"/>
      <c r="G51" s="33" t="str">
        <f>IF(F51&gt;0,(F51/('6'!$N$29)),"")</f>
        <v/>
      </c>
      <c r="H51" s="448">
        <f>IF(F51=0,0,ROUND(E51/F51,2))</f>
        <v>0</v>
      </c>
      <c r="I51" s="546">
        <f t="shared" ref="I51:I60" si="5">ROUND(H51/12,2)</f>
        <v>0</v>
      </c>
      <c r="J51" s="546"/>
    </row>
    <row r="52" spans="2:10" x14ac:dyDescent="0.2">
      <c r="B52" s="552"/>
      <c r="C52" s="553"/>
      <c r="D52" s="554"/>
      <c r="E52" s="443"/>
      <c r="F52" s="290"/>
      <c r="G52" s="33" t="str">
        <f>IF(F52&gt;0,(F52/('6'!$N$29)),"")</f>
        <v/>
      </c>
      <c r="H52" s="448">
        <f t="shared" ref="H52:H60" si="6">IF(F52=0,0,ROUND(E52/F52,2))</f>
        <v>0</v>
      </c>
      <c r="I52" s="546">
        <f t="shared" si="5"/>
        <v>0</v>
      </c>
      <c r="J52" s="546"/>
    </row>
    <row r="53" spans="2:10" x14ac:dyDescent="0.2">
      <c r="B53" s="552"/>
      <c r="C53" s="553"/>
      <c r="D53" s="554"/>
      <c r="E53" s="443"/>
      <c r="F53" s="290"/>
      <c r="G53" s="33" t="str">
        <f>IF(F53&gt;0,(F53/('6'!$N$29)),"")</f>
        <v/>
      </c>
      <c r="H53" s="448">
        <f t="shared" si="6"/>
        <v>0</v>
      </c>
      <c r="I53" s="546">
        <f t="shared" si="5"/>
        <v>0</v>
      </c>
      <c r="J53" s="546"/>
    </row>
    <row r="54" spans="2:10" x14ac:dyDescent="0.2">
      <c r="B54" s="552"/>
      <c r="C54" s="553"/>
      <c r="D54" s="554"/>
      <c r="E54" s="443"/>
      <c r="F54" s="290"/>
      <c r="G54" s="33" t="str">
        <f>IF(F54&gt;0,(F54/('6'!$N$29)),"")</f>
        <v/>
      </c>
      <c r="H54" s="448">
        <f t="shared" si="6"/>
        <v>0</v>
      </c>
      <c r="I54" s="546">
        <f t="shared" si="5"/>
        <v>0</v>
      </c>
      <c r="J54" s="546"/>
    </row>
    <row r="55" spans="2:10" x14ac:dyDescent="0.2">
      <c r="B55" s="552"/>
      <c r="C55" s="553"/>
      <c r="D55" s="554"/>
      <c r="E55" s="443"/>
      <c r="F55" s="290"/>
      <c r="G55" s="33" t="str">
        <f>IF(F55&gt;0,(F55/('6'!$N$29)),"")</f>
        <v/>
      </c>
      <c r="H55" s="448">
        <f t="shared" si="6"/>
        <v>0</v>
      </c>
      <c r="I55" s="546">
        <f t="shared" si="5"/>
        <v>0</v>
      </c>
      <c r="J55" s="546"/>
    </row>
    <row r="56" spans="2:10" x14ac:dyDescent="0.2">
      <c r="B56" s="552"/>
      <c r="C56" s="553"/>
      <c r="D56" s="554"/>
      <c r="E56" s="443"/>
      <c r="F56" s="290"/>
      <c r="G56" s="33" t="str">
        <f>IF(F56&gt;0,(F56/('6'!$N$29)),"")</f>
        <v/>
      </c>
      <c r="H56" s="448">
        <f t="shared" si="6"/>
        <v>0</v>
      </c>
      <c r="I56" s="546">
        <f t="shared" si="5"/>
        <v>0</v>
      </c>
      <c r="J56" s="546"/>
    </row>
    <row r="57" spans="2:10" x14ac:dyDescent="0.2">
      <c r="B57" s="552"/>
      <c r="C57" s="553"/>
      <c r="D57" s="554"/>
      <c r="E57" s="443"/>
      <c r="F57" s="290"/>
      <c r="G57" s="33" t="str">
        <f>IF(F57&gt;0,(F57/('6'!$N$29)),"")</f>
        <v/>
      </c>
      <c r="H57" s="448">
        <f t="shared" si="6"/>
        <v>0</v>
      </c>
      <c r="I57" s="546">
        <f t="shared" si="5"/>
        <v>0</v>
      </c>
      <c r="J57" s="546"/>
    </row>
    <row r="58" spans="2:10" x14ac:dyDescent="0.2">
      <c r="B58" s="552"/>
      <c r="C58" s="553"/>
      <c r="D58" s="554"/>
      <c r="E58" s="443"/>
      <c r="F58" s="290"/>
      <c r="G58" s="33" t="str">
        <f>IF(F58&gt;0,(F58/('6'!$N$29)),"")</f>
        <v/>
      </c>
      <c r="H58" s="448">
        <f t="shared" si="6"/>
        <v>0</v>
      </c>
      <c r="I58" s="546">
        <f t="shared" si="5"/>
        <v>0</v>
      </c>
      <c r="J58" s="546"/>
    </row>
    <row r="59" spans="2:10" x14ac:dyDescent="0.2">
      <c r="B59" s="552"/>
      <c r="C59" s="553"/>
      <c r="D59" s="554"/>
      <c r="E59" s="443"/>
      <c r="F59" s="290"/>
      <c r="G59" s="33" t="str">
        <f>IF(F59&gt;0,(F59/('6'!$N$29)),"")</f>
        <v/>
      </c>
      <c r="H59" s="448">
        <f t="shared" si="6"/>
        <v>0</v>
      </c>
      <c r="I59" s="546">
        <f t="shared" si="5"/>
        <v>0</v>
      </c>
      <c r="J59" s="546"/>
    </row>
    <row r="60" spans="2:10" x14ac:dyDescent="0.2">
      <c r="B60" s="552"/>
      <c r="C60" s="553"/>
      <c r="D60" s="554"/>
      <c r="E60" s="443"/>
      <c r="F60" s="290"/>
      <c r="G60" s="33" t="str">
        <f>IF(F60&gt;0,(F60/('6'!$N$29)),"")</f>
        <v/>
      </c>
      <c r="H60" s="448">
        <f t="shared" si="6"/>
        <v>0</v>
      </c>
      <c r="I60" s="546">
        <f t="shared" si="5"/>
        <v>0</v>
      </c>
      <c r="J60" s="546"/>
    </row>
    <row r="61" spans="2:10" x14ac:dyDescent="0.2">
      <c r="B61" s="555" t="s">
        <v>279</v>
      </c>
      <c r="C61" s="556"/>
      <c r="D61" s="557"/>
      <c r="E61" s="447">
        <f>SUM(E51:E60)</f>
        <v>0</v>
      </c>
      <c r="F61" s="13"/>
      <c r="G61" s="13"/>
      <c r="H61" s="25"/>
      <c r="I61" s="550"/>
      <c r="J61" s="551"/>
    </row>
    <row r="62" spans="2:10" ht="13.5" thickBot="1" x14ac:dyDescent="0.25">
      <c r="B62" s="72"/>
      <c r="C62" s="72"/>
      <c r="D62" s="72"/>
      <c r="E62" s="72"/>
      <c r="F62" s="72"/>
      <c r="G62" s="72"/>
      <c r="H62" s="72"/>
      <c r="I62" s="72"/>
      <c r="J62" s="72"/>
    </row>
    <row r="63" spans="2:10" ht="13.5" thickTop="1" x14ac:dyDescent="0.2">
      <c r="J63" s="20" t="s">
        <v>282</v>
      </c>
    </row>
  </sheetData>
  <sheetProtection password="CB3D" sheet="1" objects="1" scenarios="1"/>
  <mergeCells count="41">
    <mergeCell ref="B5:H5"/>
    <mergeCell ref="E17:H17"/>
    <mergeCell ref="E18:H18"/>
    <mergeCell ref="E33:H33"/>
    <mergeCell ref="E43:H43"/>
    <mergeCell ref="E32:H32"/>
    <mergeCell ref="E42:H42"/>
    <mergeCell ref="B20:H20"/>
    <mergeCell ref="B38:H38"/>
    <mergeCell ref="E39:H39"/>
    <mergeCell ref="B55:D55"/>
    <mergeCell ref="E47:H47"/>
    <mergeCell ref="B53:D53"/>
    <mergeCell ref="B54:D54"/>
    <mergeCell ref="E40:H40"/>
    <mergeCell ref="E45:H45"/>
    <mergeCell ref="E41:H41"/>
    <mergeCell ref="E46:H46"/>
    <mergeCell ref="B51:D51"/>
    <mergeCell ref="I53:J53"/>
    <mergeCell ref="I54:J54"/>
    <mergeCell ref="B49:J49"/>
    <mergeCell ref="I50:J50"/>
    <mergeCell ref="I51:J51"/>
    <mergeCell ref="B50:D50"/>
    <mergeCell ref="I55:J55"/>
    <mergeCell ref="E44:H44"/>
    <mergeCell ref="I61:J61"/>
    <mergeCell ref="B60:D60"/>
    <mergeCell ref="I60:J60"/>
    <mergeCell ref="I58:J58"/>
    <mergeCell ref="B58:D58"/>
    <mergeCell ref="B52:D52"/>
    <mergeCell ref="I52:J52"/>
    <mergeCell ref="B61:D61"/>
    <mergeCell ref="B56:D56"/>
    <mergeCell ref="B59:D59"/>
    <mergeCell ref="I59:J59"/>
    <mergeCell ref="I56:J56"/>
    <mergeCell ref="I57:J57"/>
    <mergeCell ref="B57:D57"/>
  </mergeCells>
  <phoneticPr fontId="3" type="noConversion"/>
  <dataValidations count="3">
    <dataValidation type="list" allowBlank="1" showInputMessage="1" showErrorMessage="1" sqref="B40:B45 B22:B31 B7:B16">
      <formula1>"0-BR,1-BR,2-BR,3-BR,4-BR"</formula1>
    </dataValidation>
    <dataValidation type="list" allowBlank="1" showInputMessage="1" showErrorMessage="1" sqref="D40:D45">
      <formula1>$M$40:$M$41</formula1>
    </dataValidation>
    <dataValidation type="list" allowBlank="1" showInputMessage="1" showErrorMessage="1" sqref="D7:D16 D22:D31">
      <formula1>"LIHTC 2016,LIHTC 2017,LIHTC 2018, LIHTC 2019,LIHTC 2020,NON-MET 2016,NON-MET 2017,NON-MET 2018, NON-MET 2019,NON-MET 2020,HOME 2016,HOME 2017,HOME 2018,HOME 2019,HOME 2020"</formula1>
    </dataValidation>
  </dataValidations>
  <pageMargins left="0.75" right="0.23" top="0.52" bottom="0.71" header="0.34" footer="0.5"/>
  <pageSetup scale="79" orientation="portrait" r:id="rId1"/>
  <headerFooter alignWithMargins="0">
    <oddHeader>&amp;C&amp;"Arial,Bold"2019 Low-Income Housing Tax Credit Application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pageSetUpPr fitToPage="1"/>
  </sheetPr>
  <dimension ref="A1:H56"/>
  <sheetViews>
    <sheetView topLeftCell="A10" zoomScaleNormal="100" workbookViewId="0">
      <selection activeCell="G26" sqref="G26"/>
    </sheetView>
  </sheetViews>
  <sheetFormatPr defaultRowHeight="12.75" x14ac:dyDescent="0.2"/>
  <cols>
    <col min="1" max="1" width="1.7109375" customWidth="1"/>
    <col min="2" max="2" width="28.5703125" customWidth="1"/>
    <col min="3" max="3" width="15.28515625" customWidth="1"/>
    <col min="4" max="4" width="1.7109375" customWidth="1"/>
    <col min="5" max="5" width="3" customWidth="1"/>
    <col min="6" max="6" width="26.140625" customWidth="1"/>
    <col min="7" max="7" width="18.28515625" customWidth="1"/>
    <col min="8" max="8" width="1.7109375" customWidth="1"/>
  </cols>
  <sheetData>
    <row r="1" spans="1:8" x14ac:dyDescent="0.2">
      <c r="B1" s="349">
        <f>'1'!J4</f>
        <v>0</v>
      </c>
      <c r="G1" s="68">
        <f>'1'!P4</f>
        <v>0</v>
      </c>
    </row>
    <row r="3" spans="1:8" ht="15.75" x14ac:dyDescent="0.25">
      <c r="B3" s="7" t="s">
        <v>365</v>
      </c>
      <c r="C3" s="5"/>
      <c r="D3" s="5"/>
      <c r="E3" s="5"/>
      <c r="F3" s="5"/>
      <c r="G3" s="5"/>
    </row>
    <row r="5" spans="1:8" x14ac:dyDescent="0.2">
      <c r="B5" s="567" t="s">
        <v>366</v>
      </c>
      <c r="C5" s="567"/>
      <c r="D5" s="567"/>
      <c r="E5" s="567"/>
      <c r="F5" s="567"/>
      <c r="G5" s="567"/>
    </row>
    <row r="6" spans="1:8" x14ac:dyDescent="0.2">
      <c r="B6" t="s">
        <v>367</v>
      </c>
      <c r="G6" s="433">
        <f>'7'!J18</f>
        <v>0</v>
      </c>
    </row>
    <row r="7" spans="1:8" x14ac:dyDescent="0.2">
      <c r="B7" t="s">
        <v>368</v>
      </c>
      <c r="G7" s="434">
        <f>'7'!J33</f>
        <v>0</v>
      </c>
    </row>
    <row r="8" spans="1:8" x14ac:dyDescent="0.2">
      <c r="B8" t="s">
        <v>369</v>
      </c>
      <c r="G8" s="434">
        <f>'7'!J47</f>
        <v>0</v>
      </c>
    </row>
    <row r="9" spans="1:8" x14ac:dyDescent="0.2">
      <c r="B9" s="71" t="s">
        <v>523</v>
      </c>
      <c r="G9" s="434">
        <f>SUM(G6:G8)</f>
        <v>0</v>
      </c>
    </row>
    <row r="10" spans="1:8" x14ac:dyDescent="0.2">
      <c r="B10" t="s">
        <v>342</v>
      </c>
      <c r="G10" s="434">
        <f>'7'!E61</f>
        <v>0</v>
      </c>
    </row>
    <row r="11" spans="1:8" ht="17.25" customHeight="1" x14ac:dyDescent="0.2">
      <c r="G11" s="347"/>
    </row>
    <row r="12" spans="1:8" x14ac:dyDescent="0.2">
      <c r="B12" t="s">
        <v>373</v>
      </c>
      <c r="C12" s="105">
        <v>7.0000000000000007E-2</v>
      </c>
      <c r="E12" t="s">
        <v>370</v>
      </c>
      <c r="G12" s="435">
        <f>SUM(G9:G10)*C12*-1</f>
        <v>0</v>
      </c>
    </row>
    <row r="13" spans="1:8" x14ac:dyDescent="0.2">
      <c r="D13" s="39"/>
      <c r="E13" t="s">
        <v>371</v>
      </c>
      <c r="G13" s="435">
        <f>SUM(G9:G12)</f>
        <v>0</v>
      </c>
    </row>
    <row r="15" spans="1:8" x14ac:dyDescent="0.2">
      <c r="A15" s="1"/>
      <c r="B15" s="1"/>
      <c r="C15" s="1"/>
      <c r="D15" s="1"/>
      <c r="E15" s="10"/>
      <c r="H15" s="1"/>
    </row>
    <row r="16" spans="1:8" x14ac:dyDescent="0.2">
      <c r="A16" s="1"/>
      <c r="B16" s="567" t="s">
        <v>372</v>
      </c>
      <c r="C16" s="567"/>
      <c r="D16" s="1"/>
      <c r="E16" s="10"/>
      <c r="F16" s="567" t="s">
        <v>378</v>
      </c>
      <c r="G16" s="567"/>
      <c r="H16" s="1"/>
    </row>
    <row r="17" spans="1:8" x14ac:dyDescent="0.2">
      <c r="A17" s="1"/>
      <c r="B17" s="13" t="s">
        <v>349</v>
      </c>
      <c r="C17" s="430"/>
      <c r="D17" s="1"/>
      <c r="E17" s="10"/>
      <c r="F17" s="31" t="s">
        <v>283</v>
      </c>
      <c r="G17" s="430"/>
      <c r="H17" s="1"/>
    </row>
    <row r="18" spans="1:8" x14ac:dyDescent="0.2">
      <c r="A18" s="1"/>
      <c r="B18" s="13" t="s">
        <v>350</v>
      </c>
      <c r="C18" s="430"/>
      <c r="D18" s="1"/>
      <c r="E18" s="36"/>
      <c r="F18" s="31" t="s">
        <v>341</v>
      </c>
      <c r="G18" s="430"/>
      <c r="H18" s="1"/>
    </row>
    <row r="19" spans="1:8" x14ac:dyDescent="0.2">
      <c r="A19" s="1"/>
      <c r="B19" s="13" t="s">
        <v>351</v>
      </c>
      <c r="C19" s="430"/>
      <c r="D19" s="1"/>
      <c r="E19" s="10"/>
      <c r="F19" s="31" t="s">
        <v>343</v>
      </c>
      <c r="G19" s="430"/>
      <c r="H19" s="1"/>
    </row>
    <row r="20" spans="1:8" x14ac:dyDescent="0.2">
      <c r="A20" s="1"/>
      <c r="B20" s="13" t="s">
        <v>352</v>
      </c>
      <c r="C20" s="430"/>
      <c r="D20" s="1"/>
      <c r="E20" s="10"/>
      <c r="F20" s="31" t="s">
        <v>344</v>
      </c>
      <c r="G20" s="430"/>
      <c r="H20" s="1"/>
    </row>
    <row r="21" spans="1:8" x14ac:dyDescent="0.2">
      <c r="A21" s="1"/>
      <c r="B21" s="13" t="s">
        <v>353</v>
      </c>
      <c r="C21" s="430"/>
      <c r="D21" s="1"/>
      <c r="E21" s="10"/>
      <c r="F21" s="31" t="s">
        <v>345</v>
      </c>
      <c r="G21" s="430"/>
      <c r="H21" s="1"/>
    </row>
    <row r="22" spans="1:8" x14ac:dyDescent="0.2">
      <c r="A22" s="1"/>
      <c r="B22" s="13" t="s">
        <v>354</v>
      </c>
      <c r="C22" s="430"/>
      <c r="D22" s="1"/>
      <c r="E22" s="10"/>
      <c r="F22" s="31" t="s">
        <v>346</v>
      </c>
      <c r="G22" s="430"/>
      <c r="H22" s="1"/>
    </row>
    <row r="23" spans="1:8" x14ac:dyDescent="0.2">
      <c r="A23" s="1"/>
      <c r="B23" s="13" t="s">
        <v>391</v>
      </c>
      <c r="C23" s="430"/>
      <c r="D23" s="1"/>
      <c r="E23" s="10"/>
      <c r="F23" s="31" t="s">
        <v>347</v>
      </c>
      <c r="G23" s="430"/>
      <c r="H23" s="1"/>
    </row>
    <row r="24" spans="1:8" x14ac:dyDescent="0.2">
      <c r="A24" s="1"/>
      <c r="B24" s="13" t="s">
        <v>374</v>
      </c>
      <c r="C24" s="429">
        <f>SUM(C17:C23)</f>
        <v>0</v>
      </c>
      <c r="D24" s="1"/>
      <c r="E24" s="10"/>
      <c r="F24" s="31" t="s">
        <v>348</v>
      </c>
      <c r="G24" s="430"/>
      <c r="H24" s="1"/>
    </row>
    <row r="25" spans="1:8" x14ac:dyDescent="0.2">
      <c r="A25" s="1"/>
      <c r="B25" s="13" t="s">
        <v>375</v>
      </c>
      <c r="C25" s="41" t="e">
        <f>C24/G13</f>
        <v>#DIV/0!</v>
      </c>
      <c r="D25" s="1"/>
      <c r="E25" s="10"/>
      <c r="F25" s="31" t="s">
        <v>379</v>
      </c>
      <c r="G25" s="430"/>
      <c r="H25" s="1"/>
    </row>
    <row r="26" spans="1:8" x14ac:dyDescent="0.2">
      <c r="A26" s="1"/>
      <c r="B26" s="1"/>
      <c r="C26" s="10"/>
      <c r="D26" s="1"/>
      <c r="E26" s="10"/>
      <c r="F26" s="13" t="s">
        <v>532</v>
      </c>
      <c r="G26" s="449">
        <f>SUM(G17:G25)</f>
        <v>0</v>
      </c>
      <c r="H26" s="1"/>
    </row>
    <row r="27" spans="1:8" x14ac:dyDescent="0.2">
      <c r="A27" s="1"/>
      <c r="D27" s="1"/>
      <c r="E27" s="10"/>
      <c r="F27" s="13" t="s">
        <v>380</v>
      </c>
      <c r="G27" s="41" t="e">
        <f>G26/G13</f>
        <v>#DIV/0!</v>
      </c>
      <c r="H27" s="1"/>
    </row>
    <row r="28" spans="1:8" x14ac:dyDescent="0.2">
      <c r="A28" s="1"/>
      <c r="B28" s="567" t="s">
        <v>376</v>
      </c>
      <c r="C28" s="567"/>
      <c r="D28" s="1"/>
      <c r="E28" s="10"/>
      <c r="F28" s="10"/>
      <c r="G28" s="35"/>
      <c r="H28" s="1"/>
    </row>
    <row r="29" spans="1:8" x14ac:dyDescent="0.2">
      <c r="A29" s="1"/>
      <c r="B29" s="13" t="s">
        <v>356</v>
      </c>
      <c r="C29" s="430"/>
      <c r="D29" s="1"/>
      <c r="E29" s="10"/>
      <c r="F29" s="10"/>
      <c r="G29" s="10"/>
      <c r="H29" s="1"/>
    </row>
    <row r="30" spans="1:8" x14ac:dyDescent="0.2">
      <c r="A30" s="1"/>
      <c r="B30" s="13" t="s">
        <v>357</v>
      </c>
      <c r="C30" s="430"/>
      <c r="D30" s="1"/>
      <c r="E30" s="10"/>
      <c r="F30" s="567" t="s">
        <v>382</v>
      </c>
      <c r="G30" s="567"/>
      <c r="H30" s="1"/>
    </row>
    <row r="31" spans="1:8" x14ac:dyDescent="0.2">
      <c r="A31" s="1"/>
      <c r="B31" s="13" t="s">
        <v>358</v>
      </c>
      <c r="C31" s="430"/>
      <c r="D31" s="1"/>
      <c r="E31" s="37"/>
      <c r="F31" s="31" t="s">
        <v>355</v>
      </c>
      <c r="G31" s="430"/>
      <c r="H31" s="1"/>
    </row>
    <row r="32" spans="1:8" x14ac:dyDescent="0.2">
      <c r="A32" s="1"/>
      <c r="B32" s="13" t="s">
        <v>359</v>
      </c>
      <c r="C32" s="430"/>
      <c r="D32" s="1"/>
      <c r="E32" s="37"/>
      <c r="F32" s="31" t="s">
        <v>381</v>
      </c>
      <c r="G32" s="430"/>
      <c r="H32" s="1"/>
    </row>
    <row r="33" spans="1:8" x14ac:dyDescent="0.2">
      <c r="A33" s="1"/>
      <c r="B33" s="13" t="s">
        <v>360</v>
      </c>
      <c r="C33" s="430"/>
      <c r="D33" s="1"/>
      <c r="E33" s="37"/>
      <c r="F33" s="13" t="s">
        <v>533</v>
      </c>
      <c r="G33" s="431">
        <f>SUM(G31:G32)</f>
        <v>0</v>
      </c>
      <c r="H33" s="1"/>
    </row>
    <row r="34" spans="1:8" x14ac:dyDescent="0.2">
      <c r="A34" s="1"/>
      <c r="B34" s="13" t="s">
        <v>361</v>
      </c>
      <c r="C34" s="430"/>
      <c r="D34" s="1"/>
      <c r="E34" s="38"/>
      <c r="F34" s="13" t="s">
        <v>380</v>
      </c>
      <c r="G34" s="41" t="e">
        <f>G33/G13</f>
        <v>#DIV/0!</v>
      </c>
      <c r="H34" s="1"/>
    </row>
    <row r="35" spans="1:8" x14ac:dyDescent="0.2">
      <c r="A35" s="1"/>
      <c r="B35" s="13" t="s">
        <v>362</v>
      </c>
      <c r="C35" s="430"/>
      <c r="D35" s="1"/>
      <c r="E35" s="38"/>
      <c r="F35" s="10"/>
      <c r="G35" s="34"/>
      <c r="H35" s="1"/>
    </row>
    <row r="36" spans="1:8" x14ac:dyDescent="0.2">
      <c r="A36" s="1"/>
      <c r="B36" s="13" t="s">
        <v>363</v>
      </c>
      <c r="C36" s="430"/>
      <c r="D36" s="1"/>
      <c r="E36" s="37"/>
      <c r="F36" s="43" t="s">
        <v>383</v>
      </c>
      <c r="G36" s="431">
        <f>C24+C40+G26+G33</f>
        <v>0</v>
      </c>
      <c r="H36" s="1"/>
    </row>
    <row r="37" spans="1:8" x14ac:dyDescent="0.2">
      <c r="A37" s="1"/>
      <c r="B37" s="13" t="s">
        <v>121</v>
      </c>
      <c r="C37" s="430"/>
      <c r="D37" s="1"/>
      <c r="E37" s="10"/>
      <c r="F37" s="10"/>
      <c r="G37" s="35"/>
      <c r="H37" s="1"/>
    </row>
    <row r="38" spans="1:8" x14ac:dyDescent="0.2">
      <c r="A38" s="1"/>
      <c r="B38" s="13" t="s">
        <v>364</v>
      </c>
      <c r="C38" s="430"/>
      <c r="D38" s="1"/>
      <c r="E38" s="10"/>
      <c r="F38" s="43" t="s">
        <v>384</v>
      </c>
      <c r="G38" s="430"/>
      <c r="H38" s="1"/>
    </row>
    <row r="39" spans="1:8" x14ac:dyDescent="0.2">
      <c r="A39" s="1"/>
      <c r="B39" s="13" t="s">
        <v>377</v>
      </c>
      <c r="C39" s="430"/>
      <c r="D39" s="1"/>
      <c r="E39" s="10"/>
      <c r="F39" s="10"/>
      <c r="G39" s="34"/>
      <c r="H39" s="1"/>
    </row>
    <row r="40" spans="1:8" x14ac:dyDescent="0.2">
      <c r="A40" s="1"/>
      <c r="B40" s="13" t="s">
        <v>531</v>
      </c>
      <c r="C40" s="431">
        <f>SUM(C29:C39)</f>
        <v>0</v>
      </c>
      <c r="D40" s="1"/>
      <c r="E40" s="10"/>
      <c r="F40" s="10"/>
      <c r="G40" s="10"/>
      <c r="H40" s="1"/>
    </row>
    <row r="41" spans="1:8" x14ac:dyDescent="0.2">
      <c r="A41" s="1"/>
      <c r="B41" s="13" t="s">
        <v>375</v>
      </c>
      <c r="C41" s="41" t="e">
        <f>C40/G13</f>
        <v>#DIV/0!</v>
      </c>
      <c r="D41" s="1"/>
      <c r="E41" s="10"/>
      <c r="F41" s="44" t="s">
        <v>385</v>
      </c>
      <c r="G41" s="432">
        <f>G13-G36-G38</f>
        <v>0</v>
      </c>
      <c r="H41" s="1"/>
    </row>
    <row r="42" spans="1:8" x14ac:dyDescent="0.2">
      <c r="A42" s="1"/>
      <c r="B42" s="1"/>
      <c r="C42" s="35"/>
      <c r="D42" s="1"/>
      <c r="E42" s="10"/>
      <c r="F42" s="10"/>
      <c r="G42" s="10"/>
      <c r="H42" s="1"/>
    </row>
    <row r="43" spans="1:8" x14ac:dyDescent="0.2">
      <c r="A43" s="1"/>
      <c r="B43" s="1"/>
      <c r="C43" s="10"/>
      <c r="D43" s="1"/>
      <c r="E43" s="10"/>
      <c r="F43" s="10"/>
      <c r="G43" s="10"/>
      <c r="H43" s="1"/>
    </row>
    <row r="44" spans="1:8" x14ac:dyDescent="0.2">
      <c r="A44" s="1"/>
      <c r="B44" s="10" t="s">
        <v>386</v>
      </c>
      <c r="C44" s="33" t="e">
        <f>G10/SUM(G6:G8)</f>
        <v>#DIV/0!</v>
      </c>
      <c r="D44" s="1" t="s">
        <v>387</v>
      </c>
      <c r="E44" s="1"/>
      <c r="F44" s="10"/>
      <c r="G44" s="40"/>
      <c r="H44" s="1"/>
    </row>
    <row r="45" spans="1:8" x14ac:dyDescent="0.2">
      <c r="A45" s="1"/>
      <c r="B45" s="1"/>
      <c r="C45" s="1"/>
      <c r="D45" s="1"/>
      <c r="E45" s="1"/>
      <c r="F45" s="10"/>
      <c r="G45" s="10"/>
      <c r="H45" s="1"/>
    </row>
    <row r="46" spans="1:8" x14ac:dyDescent="0.2">
      <c r="A46" s="1"/>
      <c r="B46" s="1" t="s">
        <v>388</v>
      </c>
      <c r="C46" s="1"/>
      <c r="D46" s="1"/>
      <c r="E46" s="1"/>
      <c r="F46" s="10"/>
      <c r="G46" s="10"/>
      <c r="H46" s="1"/>
    </row>
    <row r="47" spans="1:8" x14ac:dyDescent="0.2">
      <c r="A47" s="1"/>
      <c r="B47" s="1"/>
      <c r="C47" s="1"/>
      <c r="D47" s="1"/>
      <c r="E47" s="1"/>
      <c r="F47" s="10"/>
      <c r="G47" s="10"/>
      <c r="H47" s="1"/>
    </row>
    <row r="48" spans="1:8" x14ac:dyDescent="0.2">
      <c r="B48" t="s">
        <v>389</v>
      </c>
      <c r="F48" s="10"/>
      <c r="G48" s="34"/>
    </row>
    <row r="49" spans="2:7" x14ac:dyDescent="0.2">
      <c r="F49" s="10"/>
      <c r="G49" s="34"/>
    </row>
    <row r="50" spans="2:7" x14ac:dyDescent="0.2">
      <c r="F50" s="10"/>
      <c r="G50" s="34"/>
    </row>
    <row r="51" spans="2:7" x14ac:dyDescent="0.2">
      <c r="F51" s="10"/>
      <c r="G51" s="34"/>
    </row>
    <row r="52" spans="2:7" x14ac:dyDescent="0.2">
      <c r="F52" s="10"/>
      <c r="G52" s="34"/>
    </row>
    <row r="53" spans="2:7" x14ac:dyDescent="0.2">
      <c r="F53" s="10"/>
      <c r="G53" s="34"/>
    </row>
    <row r="54" spans="2:7" x14ac:dyDescent="0.2">
      <c r="F54" s="10"/>
      <c r="G54" s="34"/>
    </row>
    <row r="55" spans="2:7" ht="13.5" thickBot="1" x14ac:dyDescent="0.25">
      <c r="B55" s="8"/>
      <c r="C55" s="8"/>
      <c r="D55" s="8"/>
      <c r="E55" s="8"/>
      <c r="F55" s="83"/>
      <c r="G55" s="83"/>
    </row>
    <row r="56" spans="2:7" ht="13.5" thickTop="1" x14ac:dyDescent="0.2">
      <c r="G56" s="9" t="s">
        <v>390</v>
      </c>
    </row>
  </sheetData>
  <sheetProtection password="CB3D" sheet="1" objects="1" scenarios="1"/>
  <mergeCells count="5">
    <mergeCell ref="F30:G30"/>
    <mergeCell ref="B5:G5"/>
    <mergeCell ref="B16:C16"/>
    <mergeCell ref="B28:C28"/>
    <mergeCell ref="F16:G16"/>
  </mergeCells>
  <phoneticPr fontId="3" type="noConversion"/>
  <pageMargins left="0.75" right="0.51" top="1" bottom="0.71" header="0.5" footer="0.5"/>
  <pageSetup scale="95" orientation="portrait" r:id="rId1"/>
  <headerFooter alignWithMargins="0">
    <oddHeader>&amp;C&amp;"Arial,Bold"2019 Low-Income Housing Tax Credit Application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Guide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10-A</vt:lpstr>
      <vt:lpstr>10-G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Const Cost Addm</vt:lpstr>
      <vt:lpstr>Rent Limit Addendum</vt:lpstr>
      <vt:lpstr>'1'!Print_Area</vt:lpstr>
      <vt:lpstr>'10'!Print_Area</vt:lpstr>
      <vt:lpstr>'10-A'!Print_Area</vt:lpstr>
      <vt:lpstr>'10-G'!Print_Area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'Const Cost Addm'!Print_Area</vt:lpstr>
      <vt:lpstr>'Rent Limit Addendum'!Print_Area</vt:lpstr>
    </vt:vector>
  </TitlesOfParts>
  <Company>SC State Housing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moorh</dc:creator>
  <cp:lastModifiedBy>Demian Carpenter</cp:lastModifiedBy>
  <cp:lastPrinted>2019-01-28T13:22:51Z</cp:lastPrinted>
  <dcterms:created xsi:type="dcterms:W3CDTF">2008-12-19T16:57:03Z</dcterms:created>
  <dcterms:modified xsi:type="dcterms:W3CDTF">2021-05-03T17:32:52Z</dcterms:modified>
</cp:coreProperties>
</file>