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evelopment Division\Awards Mgmt\1-SRDP\Implementation Forms\Updated SRDP Imp Forms-Brenda\WEB FORMS SRDP IMPLEMENTATION\WEB FORMS TO UPLOAD 7-2026\"/>
    </mc:Choice>
  </mc:AlternateContent>
  <xr:revisionPtr revIDLastSave="0" documentId="13_ncr:1_{05B57F5C-18AF-4F04-AF62-7016306F1FFE}" xr6:coauthVersionLast="36" xr6:coauthVersionMax="36" xr10:uidLastSave="{00000000-0000-0000-0000-000000000000}"/>
  <workbookProtection workbookAlgorithmName="SHA-512" workbookHashValue="Gw0aiOq5SCStZjb7LwfHlW0NdLUAazv/pudQr+nIh05CKpIRSZhGFCzvDilIJ7qOKKilhIIsmwpyAgJewDEBHw==" workbookSaltValue="DYqM396ioCL3bxxrxwcMlg==" workbookSpinCount="100000" lockStructure="1"/>
  <bookViews>
    <workbookView xWindow="0" yWindow="0" windowWidth="23040" windowHeight="9210" firstSheet="1" activeTab="1" xr2:uid="{00000000-000D-0000-FFFF-FFFF00000000}"/>
  </bookViews>
  <sheets>
    <sheet name="Unit Designation" sheetId="1" state="hidden" r:id="rId1"/>
    <sheet name="SRDP-14 Unit Designation " sheetId="2" r:id="rId2"/>
    <sheet name="Tables" sheetId="3" state="hidden" r:id="rId3"/>
  </sheets>
  <definedNames>
    <definedName name="_xlnm.Print_Area" localSheetId="1">'SRDP-14 Unit Designation '!$A$1:$T$78</definedName>
  </definedNames>
  <calcPr calcId="191029"/>
</workbook>
</file>

<file path=xl/calcChain.xml><?xml version="1.0" encoding="utf-8"?>
<calcChain xmlns="http://schemas.openxmlformats.org/spreadsheetml/2006/main">
  <c r="C2" i="2" l="1"/>
  <c r="M3" i="2" l="1"/>
  <c r="T6" i="2"/>
  <c r="T10" i="2" s="1"/>
  <c r="P6" i="2" l="1"/>
  <c r="O6" i="2"/>
  <c r="P5" i="2"/>
  <c r="O5" i="2"/>
  <c r="P4" i="2"/>
  <c r="O4" i="2"/>
  <c r="P3" i="2"/>
  <c r="O3" i="2"/>
  <c r="P67" i="2" l="1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M7" i="2"/>
  <c r="K7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M6" i="2" l="1"/>
  <c r="N6" i="2" l="1"/>
  <c r="N5" i="2"/>
  <c r="N4" i="2"/>
  <c r="N3" i="2"/>
  <c r="N7" i="2" l="1"/>
  <c r="M39" i="2" l="1"/>
  <c r="J47" i="1" l="1"/>
  <c r="I47" i="1"/>
  <c r="H47" i="1"/>
  <c r="J46" i="1"/>
  <c r="I46" i="1"/>
  <c r="H46" i="1"/>
  <c r="J45" i="1"/>
  <c r="I45" i="1"/>
  <c r="H45" i="1"/>
  <c r="J44" i="1"/>
  <c r="I44" i="1"/>
  <c r="H44" i="1"/>
  <c r="J43" i="1"/>
  <c r="I43" i="1"/>
  <c r="H43" i="1"/>
  <c r="J42" i="1"/>
  <c r="I42" i="1"/>
  <c r="H42" i="1"/>
  <c r="J41" i="1"/>
  <c r="I41" i="1"/>
  <c r="H41" i="1"/>
  <c r="H40" i="1"/>
  <c r="H39" i="1"/>
  <c r="H38" i="1"/>
  <c r="G47" i="1"/>
  <c r="G46" i="1"/>
  <c r="G45" i="1"/>
  <c r="G44" i="1"/>
  <c r="G43" i="1"/>
  <c r="G42" i="1"/>
  <c r="G41" i="1"/>
  <c r="G40" i="1"/>
  <c r="G39" i="1"/>
  <c r="G38" i="1"/>
  <c r="D47" i="1"/>
  <c r="D46" i="1"/>
  <c r="D45" i="1"/>
  <c r="D44" i="1"/>
  <c r="D43" i="1"/>
  <c r="D42" i="1"/>
  <c r="D41" i="1"/>
  <c r="D40" i="1"/>
  <c r="D39" i="1"/>
  <c r="D38" i="1"/>
  <c r="C6" i="1" l="1"/>
  <c r="D48" i="1" l="1"/>
  <c r="H48" i="1"/>
  <c r="J39" i="1" l="1"/>
  <c r="I39" i="1"/>
  <c r="J38" i="1"/>
  <c r="I38" i="1"/>
  <c r="J40" i="1"/>
  <c r="I40" i="1"/>
  <c r="I48" i="1" l="1"/>
  <c r="J48" i="1"/>
  <c r="M5" i="2" l="1"/>
  <c r="M4" i="2" l="1"/>
  <c r="E10" i="2" l="1"/>
  <c r="E9" i="2"/>
  <c r="J10" i="2"/>
  <c r="J9" i="2"/>
  <c r="K9" i="2" l="1"/>
  <c r="K10" i="2"/>
  <c r="P10" i="2"/>
  <c r="P9" i="2"/>
</calcChain>
</file>

<file path=xl/sharedStrings.xml><?xml version="1.0" encoding="utf-8"?>
<sst xmlns="http://schemas.openxmlformats.org/spreadsheetml/2006/main" count="186" uniqueCount="102">
  <si>
    <t>Unit</t>
  </si>
  <si>
    <t>SRDP-14 Unit Designation Form</t>
  </si>
  <si>
    <t>HOME</t>
  </si>
  <si>
    <t>NHTF</t>
  </si>
  <si>
    <t>SCHTF</t>
  </si>
  <si>
    <t>Award #'s:</t>
  </si>
  <si>
    <t>Activity #'s</t>
  </si>
  <si>
    <t>BRs</t>
  </si>
  <si>
    <t>Heated</t>
  </si>
  <si>
    <t>Source</t>
  </si>
  <si>
    <t>AMI</t>
  </si>
  <si>
    <t>BAs</t>
  </si>
  <si>
    <t>Recipient Name:</t>
  </si>
  <si>
    <t>Development Name:</t>
  </si>
  <si>
    <t>Completed by (name):</t>
  </si>
  <si>
    <t>Individual Unit Information</t>
  </si>
  <si>
    <t>Development Summary Information</t>
  </si>
  <si>
    <t>Units</t>
  </si>
  <si>
    <t>Totals:</t>
  </si>
  <si>
    <t>Address/Building (if applicable)</t>
  </si>
  <si>
    <t>Date of Completed:</t>
  </si>
  <si>
    <t>504s</t>
  </si>
  <si>
    <t>Ttl Heated</t>
  </si>
  <si>
    <t>Model Type/Name/Description</t>
  </si>
  <si>
    <t>2458 Waites Road</t>
  </si>
  <si>
    <t>A</t>
  </si>
  <si>
    <t>30% AMI</t>
  </si>
  <si>
    <t>B</t>
  </si>
  <si>
    <t>80% AMI</t>
  </si>
  <si>
    <t>1719 McFadden St</t>
  </si>
  <si>
    <t>H-HOME</t>
  </si>
  <si>
    <t>C</t>
  </si>
  <si>
    <t>2436 Waites Road</t>
  </si>
  <si>
    <t>D</t>
  </si>
  <si>
    <t>E</t>
  </si>
  <si>
    <t>F</t>
  </si>
  <si>
    <t>L-HOME</t>
  </si>
  <si>
    <t>G</t>
  </si>
  <si>
    <t>H</t>
  </si>
  <si>
    <t>I</t>
  </si>
  <si>
    <t>3Br 2Ba 504</t>
  </si>
  <si>
    <t>Y</t>
  </si>
  <si>
    <t>3Br 2.5Ba</t>
  </si>
  <si>
    <t>2Br 1.5 Ba</t>
  </si>
  <si>
    <t>1725 McFaddent St</t>
  </si>
  <si>
    <t>Homeless No More</t>
  </si>
  <si>
    <t>Live Oak Place</t>
  </si>
  <si>
    <t>afdj;ddf</t>
  </si>
  <si>
    <t>afdhd</t>
  </si>
  <si>
    <t>ahf</t>
  </si>
  <si>
    <t>N</t>
  </si>
  <si>
    <t>SC Housing Form 10/2018</t>
  </si>
  <si>
    <t>E-mail:</t>
  </si>
  <si>
    <t>Award Amounts</t>
  </si>
  <si>
    <t>%Funded</t>
  </si>
  <si>
    <t>Date:</t>
  </si>
  <si>
    <t>(initial 60%, longterm 80%)</t>
  </si>
  <si>
    <t>HOME - High Units</t>
  </si>
  <si>
    <t>HOME - Low Units</t>
  </si>
  <si>
    <t>HOME Low</t>
  </si>
  <si>
    <t>HOME High</t>
  </si>
  <si>
    <t>NC</t>
  </si>
  <si>
    <t>Rehab</t>
  </si>
  <si>
    <t>Address</t>
  </si>
  <si>
    <t>Proposed Initial Rent ($)</t>
  </si>
  <si>
    <t>5% Required Mobility Units:</t>
  </si>
  <si>
    <t>2% Required Sensory Units:</t>
  </si>
  <si>
    <t>Market</t>
  </si>
  <si>
    <t>Notes:</t>
  </si>
  <si>
    <t>SRDP-14 Unit Designation Form  (cont'd)</t>
  </si>
  <si>
    <t xml:space="preserve">Additional Notes: </t>
  </si>
  <si>
    <t>Total:</t>
  </si>
  <si>
    <t>&gt;80%</t>
  </si>
  <si>
    <t>Designated Mobiity Units:</t>
  </si>
  <si>
    <t>Designated Sensory Units:</t>
  </si>
  <si>
    <t>Signature</t>
  </si>
  <si>
    <t>NSP</t>
  </si>
  <si>
    <t>NSP &lt;=50%</t>
  </si>
  <si>
    <t>NSP 50%-120%</t>
  </si>
  <si>
    <t>NC or Rehab</t>
  </si>
  <si>
    <t>Funding Source</t>
  </si>
  <si>
    <t>Tenant Paid Utility Allowance (UA) Per Unit</t>
  </si>
  <si>
    <t>Bldg #</t>
  </si>
  <si>
    <t xml:space="preserve"> SRDP-14 Unit Designation Form</t>
  </si>
  <si>
    <t>HOME/NHTF/SCHTF/NSP   Rent Limit</t>
  </si>
  <si>
    <t>Revised for PIS</t>
  </si>
  <si>
    <t>75% Completion</t>
  </si>
  <si>
    <t>SRDP-14 Submission Version</t>
  </si>
  <si>
    <t xml:space="preserve">This SRDP-14 Submission is the:  </t>
  </si>
  <si>
    <r>
      <t xml:space="preserve">Maximum Allowable Rent                                           (Rent Limit </t>
    </r>
    <r>
      <rPr>
        <b/>
        <i/>
        <sz val="9.5"/>
        <color theme="0"/>
        <rFont val="Calibri"/>
        <family val="2"/>
        <scheme val="minor"/>
      </rPr>
      <t>minus</t>
    </r>
    <r>
      <rPr>
        <b/>
        <sz val="9.5"/>
        <color theme="0"/>
        <rFont val="Calibri"/>
        <family val="2"/>
        <scheme val="minor"/>
      </rPr>
      <t xml:space="preserve"> UA)</t>
    </r>
  </si>
  <si>
    <t>Maximum Allowable Rent                               (Rent Limit minus UA)</t>
  </si>
  <si>
    <t>Unit Revision</t>
  </si>
  <si>
    <t>Plans &amp; Specs Approved/Start-Up Requirements</t>
  </si>
  <si>
    <t xml:space="preserve">  --  Select Submission Type  --  </t>
  </si>
  <si>
    <t>Enter Rent Limits, UA's and Proposed Rents from APPROVED APPLICATION</t>
  </si>
  <si>
    <t>No Need To Enter Rent Limit, UA's or Proposed Rents</t>
  </si>
  <si>
    <t xml:space="preserve"> </t>
  </si>
  <si>
    <t>Use Underwriting's Reviewed &amp; Approved Rents</t>
  </si>
  <si>
    <t>Use Current Rent Limits &amp; Current UA's; Attach copies of each</t>
  </si>
  <si>
    <r>
      <t xml:space="preserve">Due with: 1) Start-Up Reqts (after Plans &amp; Specs Approved),   2)  with an Award Revision that changes the # of units,  3) when construction is 75% complete,  </t>
    </r>
    <r>
      <rPr>
        <b/>
        <i/>
        <u/>
        <sz val="9"/>
        <color rgb="FFC00000"/>
        <rFont val="Calibri"/>
        <family val="2"/>
        <scheme val="minor"/>
      </rPr>
      <t>AND</t>
    </r>
    <r>
      <rPr>
        <b/>
        <sz val="9"/>
        <color rgb="FFC00000"/>
        <rFont val="Calibri"/>
        <family val="2"/>
        <scheme val="minor"/>
      </rPr>
      <t xml:space="preserve">  4) at PIS, if requested.</t>
    </r>
  </si>
  <si>
    <t>Form prepared by (Printed Name):</t>
  </si>
  <si>
    <t>PRINT ON LEGAL SIZED PAPER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</si>
</sst>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"/>
      <family val="2"/>
    </font>
    <font>
      <sz val="12"/>
      <name val="Arial MT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rgb="FFC00000"/>
      <name val="Calibri"/>
      <family val="2"/>
      <scheme val="minor"/>
    </font>
    <font>
      <sz val="9"/>
      <name val="Calibri"/>
      <family val="2"/>
      <scheme val="minor"/>
    </font>
    <font>
      <b/>
      <sz val="9.5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u/>
      <sz val="12"/>
      <color rgb="FFC00000"/>
      <name val="Calibri"/>
      <family val="2"/>
      <scheme val="minor"/>
    </font>
    <font>
      <b/>
      <i/>
      <sz val="9.5"/>
      <color theme="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b/>
      <i/>
      <u/>
      <sz val="9"/>
      <color rgb="FFC00000"/>
      <name val="Calibri"/>
      <family val="2"/>
      <scheme val="minor"/>
    </font>
    <font>
      <b/>
      <i/>
      <u/>
      <sz val="14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4" fillId="3" borderId="0"/>
    <xf numFmtId="43" fontId="1" fillId="0" borderId="0" applyFont="0" applyFill="0" applyBorder="0" applyAlignment="0" applyProtection="0"/>
    <xf numFmtId="0" fontId="3" fillId="0" borderId="0"/>
    <xf numFmtId="0" fontId="12" fillId="0" borderId="0" applyNumberFormat="0" applyFill="0" applyBorder="0" applyAlignment="0" applyProtection="0"/>
  </cellStyleXfs>
  <cellXfs count="237">
    <xf numFmtId="0" fontId="0" fillId="0" borderId="0" xfId="0"/>
    <xf numFmtId="0" fontId="0" fillId="2" borderId="2" xfId="0" applyFill="1" applyBorder="1" applyAlignment="1" applyProtection="1">
      <alignment horizontal="center"/>
      <protection locked="0"/>
    </xf>
    <xf numFmtId="0" fontId="0" fillId="0" borderId="0" xfId="0" applyProtection="1"/>
    <xf numFmtId="0" fontId="3" fillId="0" borderId="0" xfId="0" applyFont="1" applyFill="1" applyBorder="1" applyProtection="1"/>
    <xf numFmtId="0" fontId="0" fillId="0" borderId="0" xfId="0" applyFont="1" applyProtection="1"/>
    <xf numFmtId="0" fontId="11" fillId="0" borderId="0" xfId="0" applyFont="1" applyAlignment="1" applyProtection="1"/>
    <xf numFmtId="0" fontId="2" fillId="0" borderId="0" xfId="0" applyFont="1" applyAlignment="1" applyProtection="1"/>
    <xf numFmtId="0" fontId="6" fillId="4" borderId="3" xfId="2" applyNumberFormat="1" applyFont="1" applyFill="1" applyBorder="1" applyAlignment="1" applyProtection="1">
      <alignment horizontal="center"/>
    </xf>
    <xf numFmtId="0" fontId="6" fillId="4" borderId="3" xfId="2" applyNumberFormat="1" applyFont="1" applyFill="1" applyBorder="1" applyAlignment="1" applyProtection="1">
      <alignment horizontal="center" wrapText="1"/>
    </xf>
    <xf numFmtId="0" fontId="6" fillId="4" borderId="4" xfId="2" applyNumberFormat="1" applyFont="1" applyFill="1" applyBorder="1" applyAlignment="1" applyProtection="1">
      <alignment horizontal="center"/>
    </xf>
    <xf numFmtId="0" fontId="5" fillId="0" borderId="0" xfId="0" applyFont="1" applyBorder="1" applyProtection="1"/>
    <xf numFmtId="0" fontId="0" fillId="0" borderId="0" xfId="0" applyFont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11" fillId="0" borderId="0" xfId="0" applyNumberFormat="1" applyFont="1" applyAlignment="1" applyProtection="1"/>
    <xf numFmtId="0" fontId="0" fillId="0" borderId="0" xfId="0" applyNumberFormat="1" applyProtection="1"/>
    <xf numFmtId="0" fontId="5" fillId="0" borderId="0" xfId="0" applyNumberFormat="1" applyFont="1" applyBorder="1" applyProtection="1"/>
    <xf numFmtId="1" fontId="0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2" xfId="0" applyFont="1" applyFill="1" applyBorder="1" applyProtection="1"/>
    <xf numFmtId="0" fontId="0" fillId="0" borderId="2" xfId="0" applyFont="1" applyFill="1" applyBorder="1" applyAlignment="1" applyProtection="1">
      <protection locked="0"/>
    </xf>
    <xf numFmtId="3" fontId="0" fillId="0" borderId="2" xfId="0" applyNumberFormat="1" applyFont="1" applyFill="1" applyBorder="1" applyAlignment="1" applyProtection="1">
      <protection locked="0"/>
    </xf>
    <xf numFmtId="1" fontId="0" fillId="0" borderId="2" xfId="3" applyNumberFormat="1" applyFont="1" applyFill="1" applyBorder="1" applyAlignment="1" applyProtection="1">
      <alignment horizontal="center"/>
    </xf>
    <xf numFmtId="14" fontId="0" fillId="2" borderId="2" xfId="0" applyNumberFormat="1" applyFill="1" applyBorder="1" applyAlignment="1" applyProtection="1">
      <alignment horizontal="center"/>
    </xf>
    <xf numFmtId="14" fontId="0" fillId="0" borderId="0" xfId="0" applyNumberFormat="1" applyFill="1" applyBorder="1" applyAlignment="1" applyProtection="1">
      <alignment horizontal="center"/>
    </xf>
    <xf numFmtId="3" fontId="0" fillId="0" borderId="2" xfId="0" applyNumberFormat="1" applyFont="1" applyFill="1" applyBorder="1" applyAlignment="1" applyProtection="1"/>
    <xf numFmtId="0" fontId="0" fillId="0" borderId="2" xfId="0" applyNumberFormat="1" applyFont="1" applyFill="1" applyBorder="1" applyAlignment="1" applyProtection="1">
      <alignment horizontal="center"/>
    </xf>
    <xf numFmtId="1" fontId="0" fillId="0" borderId="2" xfId="3" applyNumberFormat="1" applyFont="1" applyFill="1" applyBorder="1" applyAlignment="1" applyProtection="1">
      <alignment horizontal="left"/>
      <protection locked="0"/>
    </xf>
    <xf numFmtId="10" fontId="0" fillId="0" borderId="0" xfId="0" applyNumberFormat="1" applyProtection="1"/>
    <xf numFmtId="0" fontId="8" fillId="0" borderId="0" xfId="0" applyFont="1" applyFill="1" applyBorder="1" applyAlignment="1" applyProtection="1">
      <alignment horizontal="center"/>
    </xf>
    <xf numFmtId="164" fontId="0" fillId="0" borderId="2" xfId="0" applyNumberFormat="1" applyFont="1" applyFill="1" applyBorder="1" applyAlignment="1" applyProtection="1">
      <alignment horizontal="center"/>
      <protection locked="0"/>
    </xf>
    <xf numFmtId="164" fontId="0" fillId="0" borderId="2" xfId="1" applyNumberFormat="1" applyFont="1" applyFill="1" applyBorder="1" applyAlignment="1" applyProtection="1">
      <alignment horizontal="center"/>
      <protection locked="0"/>
    </xf>
    <xf numFmtId="3" fontId="0" fillId="0" borderId="0" xfId="0" applyNumberFormat="1" applyFont="1" applyAlignment="1" applyProtection="1">
      <alignment horizontal="right"/>
    </xf>
    <xf numFmtId="10" fontId="0" fillId="0" borderId="2" xfId="1" applyNumberFormat="1" applyFont="1" applyFill="1" applyBorder="1" applyAlignment="1" applyProtection="1"/>
    <xf numFmtId="0" fontId="3" fillId="0" borderId="2" xfId="4" applyFont="1" applyFill="1" applyBorder="1" applyAlignment="1" applyProtection="1">
      <alignment horizontal="center"/>
      <protection locked="0"/>
    </xf>
    <xf numFmtId="0" fontId="3" fillId="0" borderId="2" xfId="4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3" fillId="0" borderId="2" xfId="4" applyFill="1" applyBorder="1" applyProtection="1">
      <protection locked="0"/>
    </xf>
    <xf numFmtId="0" fontId="3" fillId="0" borderId="2" xfId="4" applyFont="1" applyBorder="1" applyAlignment="1" applyProtection="1">
      <alignment horizontal="center"/>
      <protection locked="0"/>
    </xf>
    <xf numFmtId="0" fontId="0" fillId="0" borderId="0" xfId="0" applyAlignment="1" applyProtection="1"/>
    <xf numFmtId="0" fontId="9" fillId="0" borderId="0" xfId="0" applyFont="1" applyAlignment="1" applyProtection="1">
      <alignment horizontal="right" wrapText="1"/>
    </xf>
    <xf numFmtId="0" fontId="0" fillId="0" borderId="0" xfId="0" applyFont="1" applyProtection="1">
      <protection hidden="1"/>
    </xf>
    <xf numFmtId="0" fontId="11" fillId="0" borderId="0" xfId="0" applyFont="1" applyAlignment="1" applyProtection="1">
      <protection hidden="1"/>
    </xf>
    <xf numFmtId="0" fontId="0" fillId="0" borderId="0" xfId="0" applyFont="1" applyAlignment="1" applyProtection="1">
      <alignment horizontal="right"/>
      <protection hidden="1"/>
    </xf>
    <xf numFmtId="0" fontId="0" fillId="0" borderId="0" xfId="0" applyProtection="1">
      <protection hidden="1"/>
    </xf>
    <xf numFmtId="10" fontId="7" fillId="0" borderId="0" xfId="0" applyNumberFormat="1" applyFont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5" fillId="0" borderId="0" xfId="0" applyFont="1" applyBorder="1" applyProtection="1">
      <protection hidden="1"/>
    </xf>
    <xf numFmtId="0" fontId="11" fillId="0" borderId="0" xfId="0" applyFont="1" applyProtection="1"/>
    <xf numFmtId="0" fontId="11" fillId="0" borderId="1" xfId="0" applyFont="1" applyBorder="1" applyAlignment="1" applyProtection="1">
      <protection hidden="1"/>
    </xf>
    <xf numFmtId="0" fontId="0" fillId="0" borderId="0" xfId="0" applyBorder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0" fontId="0" fillId="0" borderId="0" xfId="0" applyBorder="1" applyProtection="1"/>
    <xf numFmtId="0" fontId="0" fillId="0" borderId="0" xfId="0" applyFill="1" applyProtection="1"/>
    <xf numFmtId="0" fontId="0" fillId="0" borderId="0" xfId="0" applyBorder="1" applyAlignment="1" applyProtection="1">
      <alignment horizontal="center"/>
    </xf>
    <xf numFmtId="0" fontId="6" fillId="4" borderId="18" xfId="2" applyNumberFormat="1" applyFont="1" applyFill="1" applyBorder="1" applyAlignment="1" applyProtection="1">
      <alignment horizontal="center"/>
      <protection hidden="1"/>
    </xf>
    <xf numFmtId="1" fontId="0" fillId="0" borderId="0" xfId="0" applyNumberFormat="1" applyBorder="1" applyAlignment="1" applyProtection="1">
      <alignment horizontal="center" vertical="center"/>
    </xf>
    <xf numFmtId="0" fontId="10" fillId="0" borderId="0" xfId="0" applyFont="1" applyAlignment="1" applyProtection="1">
      <alignment horizontal="right"/>
    </xf>
    <xf numFmtId="0" fontId="15" fillId="0" borderId="0" xfId="0" applyFont="1" applyBorder="1" applyProtection="1"/>
    <xf numFmtId="0" fontId="0" fillId="0" borderId="10" xfId="0" applyFont="1" applyFill="1" applyBorder="1" applyProtection="1">
      <protection hidden="1"/>
    </xf>
    <xf numFmtId="0" fontId="14" fillId="0" borderId="0" xfId="0" applyFont="1" applyAlignment="1" applyProtection="1">
      <protection hidden="1"/>
    </xf>
    <xf numFmtId="0" fontId="7" fillId="0" borderId="0" xfId="0" applyFont="1" applyAlignment="1" applyProtection="1">
      <alignment horizontal="right"/>
      <protection hidden="1"/>
    </xf>
    <xf numFmtId="0" fontId="0" fillId="6" borderId="2" xfId="0" applyFill="1" applyBorder="1" applyAlignment="1" applyProtection="1">
      <alignment horizontal="center"/>
      <protection hidden="1"/>
    </xf>
    <xf numFmtId="0" fontId="0" fillId="6" borderId="2" xfId="0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vertical="top" wrapText="1"/>
    </xf>
    <xf numFmtId="0" fontId="10" fillId="5" borderId="19" xfId="0" applyFont="1" applyFill="1" applyBorder="1" applyAlignment="1" applyProtection="1">
      <alignment horizontal="center"/>
      <protection locked="0"/>
    </xf>
    <xf numFmtId="0" fontId="10" fillId="0" borderId="0" xfId="0" applyFont="1" applyProtection="1"/>
    <xf numFmtId="0" fontId="10" fillId="5" borderId="2" xfId="0" applyFont="1" applyFill="1" applyBorder="1" applyAlignment="1" applyProtection="1">
      <alignment horizontal="center"/>
      <protection locked="0"/>
    </xf>
    <xf numFmtId="0" fontId="17" fillId="5" borderId="19" xfId="4" applyFont="1" applyFill="1" applyBorder="1" applyAlignment="1" applyProtection="1">
      <alignment horizontal="center"/>
      <protection locked="0"/>
    </xf>
    <xf numFmtId="0" fontId="17" fillId="5" borderId="2" xfId="4" applyFont="1" applyFill="1" applyBorder="1" applyAlignment="1" applyProtection="1">
      <alignment horizontal="center"/>
      <protection locked="0"/>
    </xf>
    <xf numFmtId="14" fontId="0" fillId="0" borderId="0" xfId="0" applyNumberFormat="1" applyFill="1" applyBorder="1" applyAlignment="1" applyProtection="1">
      <alignment horizontal="center"/>
      <protection hidden="1"/>
    </xf>
    <xf numFmtId="9" fontId="11" fillId="0" borderId="0" xfId="4" applyNumberFormat="1" applyFont="1" applyFill="1" applyBorder="1" applyAlignment="1" applyProtection="1">
      <alignment horizontal="center"/>
    </xf>
    <xf numFmtId="165" fontId="17" fillId="0" borderId="0" xfId="1" applyNumberFormat="1" applyFont="1" applyFill="1" applyBorder="1" applyAlignment="1" applyProtection="1">
      <alignment horizontal="center"/>
    </xf>
    <xf numFmtId="165" fontId="10" fillId="0" borderId="0" xfId="3" applyNumberFormat="1" applyFont="1" applyFill="1" applyBorder="1" applyAlignment="1" applyProtection="1">
      <alignment horizontal="left"/>
    </xf>
    <xf numFmtId="0" fontId="16" fillId="0" borderId="0" xfId="0" applyFont="1" applyProtection="1"/>
    <xf numFmtId="0" fontId="3" fillId="5" borderId="19" xfId="4" applyFill="1" applyBorder="1" applyAlignment="1" applyProtection="1">
      <alignment horizontal="center"/>
      <protection locked="0"/>
    </xf>
    <xf numFmtId="0" fontId="3" fillId="5" borderId="2" xfId="4" applyFill="1" applyBorder="1" applyAlignment="1" applyProtection="1">
      <alignment horizontal="center"/>
      <protection locked="0"/>
    </xf>
    <xf numFmtId="0" fontId="1" fillId="5" borderId="19" xfId="0" applyFont="1" applyFill="1" applyBorder="1" applyAlignment="1" applyProtection="1">
      <alignment horizontal="center"/>
      <protection locked="0"/>
    </xf>
    <xf numFmtId="164" fontId="17" fillId="5" borderId="13" xfId="1" applyNumberFormat="1" applyFont="1" applyFill="1" applyBorder="1" applyAlignment="1" applyProtection="1">
      <alignment horizontal="center"/>
      <protection locked="0"/>
    </xf>
    <xf numFmtId="164" fontId="17" fillId="5" borderId="13" xfId="1" applyNumberFormat="1" applyFont="1" applyFill="1" applyBorder="1" applyAlignment="1" applyProtection="1">
      <alignment horizontal="center" wrapText="1"/>
      <protection locked="0"/>
    </xf>
    <xf numFmtId="9" fontId="11" fillId="0" borderId="0" xfId="0" applyNumberFormat="1" applyFont="1" applyAlignment="1" applyProtection="1">
      <alignment horizontal="right"/>
    </xf>
    <xf numFmtId="0" fontId="11" fillId="0" borderId="0" xfId="0" applyFont="1" applyAlignment="1" applyProtection="1">
      <alignment horizontal="right"/>
    </xf>
    <xf numFmtId="9" fontId="11" fillId="0" borderId="0" xfId="0" applyNumberFormat="1" applyFont="1" applyAlignment="1" applyProtection="1">
      <alignment horizontal="left"/>
    </xf>
    <xf numFmtId="0" fontId="25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right"/>
    </xf>
    <xf numFmtId="0" fontId="7" fillId="0" borderId="0" xfId="0" applyFont="1"/>
    <xf numFmtId="165" fontId="10" fillId="0" borderId="0" xfId="3" applyNumberFormat="1" applyFont="1" applyFill="1" applyBorder="1" applyAlignment="1" applyProtection="1"/>
    <xf numFmtId="0" fontId="16" fillId="0" borderId="0" xfId="0" applyFont="1" applyFill="1" applyBorder="1" applyAlignment="1" applyProtection="1">
      <alignment horizontal="right"/>
      <protection hidden="1"/>
    </xf>
    <xf numFmtId="0" fontId="0" fillId="0" borderId="0" xfId="0" applyFont="1" applyFill="1" applyBorder="1" applyProtection="1">
      <protection hidden="1"/>
    </xf>
    <xf numFmtId="0" fontId="10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/>
    <xf numFmtId="1" fontId="1" fillId="0" borderId="0" xfId="3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3" fontId="11" fillId="0" borderId="0" xfId="4" applyNumberFormat="1" applyFont="1" applyFill="1" applyBorder="1" applyProtection="1"/>
    <xf numFmtId="0" fontId="11" fillId="0" borderId="0" xfId="0" applyFont="1" applyFill="1" applyBorder="1" applyAlignment="1" applyProtection="1">
      <alignment horizontal="right"/>
      <protection hidden="1"/>
    </xf>
    <xf numFmtId="0" fontId="0" fillId="0" borderId="0" xfId="0" applyFill="1" applyBorder="1" applyAlignment="1" applyProtection="1">
      <alignment horizontal="center"/>
    </xf>
    <xf numFmtId="165" fontId="17" fillId="5" borderId="5" xfId="1" applyNumberFormat="1" applyFont="1" applyFill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left"/>
      <protection hidden="1"/>
    </xf>
    <xf numFmtId="0" fontId="23" fillId="4" borderId="20" xfId="2" applyNumberFormat="1" applyFont="1" applyFill="1" applyBorder="1" applyAlignment="1" applyProtection="1">
      <alignment horizontal="center" wrapText="1"/>
      <protection hidden="1"/>
    </xf>
    <xf numFmtId="0" fontId="6" fillId="4" borderId="20" xfId="2" applyNumberFormat="1" applyFont="1" applyFill="1" applyBorder="1" applyAlignment="1" applyProtection="1">
      <alignment horizontal="center"/>
      <protection hidden="1"/>
    </xf>
    <xf numFmtId="0" fontId="6" fillId="4" borderId="21" xfId="2" applyNumberFormat="1" applyFont="1" applyFill="1" applyBorder="1" applyAlignment="1" applyProtection="1">
      <alignment horizontal="center"/>
      <protection hidden="1"/>
    </xf>
    <xf numFmtId="0" fontId="17" fillId="0" borderId="0" xfId="0" applyFont="1" applyFill="1" applyBorder="1" applyAlignment="1" applyProtection="1">
      <alignment horizontal="right" vertical="top"/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11" fillId="0" borderId="0" xfId="0" applyFont="1" applyFill="1" applyProtection="1"/>
    <xf numFmtId="0" fontId="0" fillId="0" borderId="0" xfId="0" applyFill="1" applyBorder="1" applyAlignment="1" applyProtection="1"/>
    <xf numFmtId="165" fontId="0" fillId="0" borderId="0" xfId="0" applyNumberFormat="1" applyFill="1" applyBorder="1" applyAlignment="1" applyProtection="1"/>
    <xf numFmtId="0" fontId="18" fillId="0" borderId="0" xfId="0" applyFont="1" applyFill="1" applyAlignment="1">
      <alignment wrapText="1"/>
    </xf>
    <xf numFmtId="0" fontId="18" fillId="0" borderId="0" xfId="0" applyFont="1" applyFill="1" applyAlignment="1"/>
    <xf numFmtId="0" fontId="21" fillId="0" borderId="0" xfId="0" applyFont="1" applyFill="1" applyAlignment="1"/>
    <xf numFmtId="10" fontId="0" fillId="6" borderId="2" xfId="0" applyNumberFormat="1" applyFill="1" applyBorder="1" applyAlignment="1" applyProtection="1">
      <alignment horizontal="center"/>
      <protection hidden="1"/>
    </xf>
    <xf numFmtId="0" fontId="23" fillId="4" borderId="20" xfId="2" applyNumberFormat="1" applyFont="1" applyFill="1" applyBorder="1" applyAlignment="1" applyProtection="1">
      <alignment horizontal="center" vertical="center" wrapText="1"/>
      <protection hidden="1"/>
    </xf>
    <xf numFmtId="0" fontId="7" fillId="6" borderId="19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10" xfId="0" applyFill="1" applyBorder="1" applyAlignment="1" applyProtection="1"/>
    <xf numFmtId="0" fontId="1" fillId="0" borderId="13" xfId="0" applyFont="1" applyFill="1" applyBorder="1" applyProtection="1">
      <protection hidden="1"/>
    </xf>
    <xf numFmtId="0" fontId="1" fillId="0" borderId="5" xfId="0" applyFont="1" applyFill="1" applyBorder="1" applyProtection="1">
      <protection hidden="1"/>
    </xf>
    <xf numFmtId="0" fontId="10" fillId="5" borderId="14" xfId="0" applyFont="1" applyFill="1" applyBorder="1" applyAlignment="1" applyProtection="1">
      <alignment horizontal="center"/>
      <protection locked="0"/>
    </xf>
    <xf numFmtId="0" fontId="10" fillId="5" borderId="6" xfId="0" applyFont="1" applyFill="1" applyBorder="1" applyAlignment="1" applyProtection="1">
      <alignment horizontal="center"/>
      <protection locked="0"/>
    </xf>
    <xf numFmtId="0" fontId="6" fillId="4" borderId="7" xfId="2" applyNumberFormat="1" applyFont="1" applyFill="1" applyBorder="1" applyAlignment="1" applyProtection="1">
      <alignment horizontal="center"/>
      <protection hidden="1"/>
    </xf>
    <xf numFmtId="0" fontId="0" fillId="0" borderId="5" xfId="0" applyFont="1" applyFill="1" applyBorder="1" applyProtection="1">
      <protection hidden="1"/>
    </xf>
    <xf numFmtId="0" fontId="22" fillId="4" borderId="24" xfId="2" applyNumberFormat="1" applyFont="1" applyFill="1" applyBorder="1" applyAlignment="1" applyProtection="1">
      <alignment horizontal="center" wrapText="1"/>
      <protection hidden="1"/>
    </xf>
    <xf numFmtId="0" fontId="10" fillId="5" borderId="31" xfId="0" applyFont="1" applyFill="1" applyBorder="1" applyAlignment="1" applyProtection="1">
      <alignment horizontal="center"/>
      <protection locked="0"/>
    </xf>
    <xf numFmtId="0" fontId="17" fillId="5" borderId="30" xfId="4" applyFont="1" applyFill="1" applyBorder="1" applyAlignment="1" applyProtection="1">
      <alignment horizontal="center"/>
      <protection locked="0"/>
    </xf>
    <xf numFmtId="0" fontId="10" fillId="5" borderId="30" xfId="0" applyFont="1" applyFill="1" applyBorder="1" applyAlignment="1" applyProtection="1">
      <alignment horizontal="center"/>
      <protection locked="0"/>
    </xf>
    <xf numFmtId="0" fontId="10" fillId="5" borderId="32" xfId="0" applyFont="1" applyFill="1" applyBorder="1" applyAlignment="1" applyProtection="1">
      <alignment horizontal="center"/>
      <protection locked="0"/>
    </xf>
    <xf numFmtId="165" fontId="17" fillId="5" borderId="33" xfId="1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protection hidden="1"/>
    </xf>
    <xf numFmtId="0" fontId="7" fillId="0" borderId="0" xfId="0" applyNumberFormat="1" applyFont="1" applyFill="1" applyBorder="1" applyAlignment="1" applyProtection="1">
      <alignment horizontal="center"/>
      <protection hidden="1"/>
    </xf>
    <xf numFmtId="0" fontId="29" fillId="0" borderId="0" xfId="0" applyFont="1" applyAlignment="1" applyProtection="1">
      <alignment horizontal="right"/>
    </xf>
    <xf numFmtId="0" fontId="30" fillId="0" borderId="0" xfId="0" applyFont="1" applyAlignment="1" applyProtection="1">
      <alignment horizontal="right"/>
    </xf>
    <xf numFmtId="0" fontId="29" fillId="0" borderId="0" xfId="0" applyFont="1" applyFill="1" applyAlignment="1"/>
    <xf numFmtId="9" fontId="11" fillId="5" borderId="2" xfId="4" applyNumberFormat="1" applyFont="1" applyFill="1" applyBorder="1" applyAlignment="1" applyProtection="1">
      <alignment horizontal="center"/>
      <protection locked="0"/>
    </xf>
    <xf numFmtId="9" fontId="11" fillId="5" borderId="17" xfId="4" applyNumberFormat="1" applyFont="1" applyFill="1" applyBorder="1" applyAlignment="1" applyProtection="1">
      <alignment horizontal="center"/>
      <protection locked="0"/>
    </xf>
    <xf numFmtId="9" fontId="11" fillId="5" borderId="30" xfId="4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  <protection hidden="1"/>
    </xf>
    <xf numFmtId="0" fontId="0" fillId="5" borderId="2" xfId="0" applyFill="1" applyBorder="1" applyAlignment="1" applyProtection="1">
      <alignment horizontal="center"/>
      <protection locked="0"/>
    </xf>
    <xf numFmtId="165" fontId="17" fillId="5" borderId="22" xfId="1" applyNumberFormat="1" applyFont="1" applyFill="1" applyBorder="1" applyAlignment="1" applyProtection="1">
      <alignment horizontal="center"/>
      <protection locked="0"/>
    </xf>
    <xf numFmtId="165" fontId="17" fillId="5" borderId="9" xfId="1" applyNumberFormat="1" applyFont="1" applyFill="1" applyBorder="1" applyAlignment="1" applyProtection="1">
      <alignment horizontal="center"/>
      <protection locked="0"/>
    </xf>
    <xf numFmtId="0" fontId="0" fillId="5" borderId="30" xfId="0" applyFill="1" applyBorder="1" applyAlignment="1" applyProtection="1">
      <alignment horizontal="center"/>
      <protection locked="0"/>
    </xf>
    <xf numFmtId="165" fontId="17" fillId="5" borderId="34" xfId="1" applyNumberFormat="1" applyFont="1" applyFill="1" applyBorder="1" applyAlignment="1" applyProtection="1">
      <alignment horizontal="center"/>
      <protection locked="0"/>
    </xf>
    <xf numFmtId="1" fontId="0" fillId="6" borderId="2" xfId="0" applyNumberForma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6" fillId="4" borderId="7" xfId="2" applyNumberFormat="1" applyFont="1" applyFill="1" applyBorder="1" applyAlignment="1" applyProtection="1">
      <alignment horizontal="left"/>
    </xf>
    <xf numFmtId="0" fontId="6" fillId="4" borderId="4" xfId="2" applyNumberFormat="1" applyFont="1" applyFill="1" applyBorder="1" applyAlignment="1" applyProtection="1">
      <alignment horizontal="left"/>
    </xf>
    <xf numFmtId="0" fontId="7" fillId="0" borderId="8" xfId="0" applyFont="1" applyBorder="1" applyAlignment="1" applyProtection="1">
      <alignment horizontal="left"/>
    </xf>
    <xf numFmtId="0" fontId="0" fillId="0" borderId="2" xfId="0" applyFont="1" applyFill="1" applyBorder="1" applyAlignment="1" applyProtection="1">
      <alignment horizontal="left"/>
      <protection locked="0"/>
    </xf>
    <xf numFmtId="0" fontId="0" fillId="0" borderId="5" xfId="0" applyFont="1" applyFill="1" applyBorder="1" applyAlignment="1" applyProtection="1">
      <alignment horizontal="left"/>
      <protection locked="0"/>
    </xf>
    <xf numFmtId="0" fontId="0" fillId="0" borderId="6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 vertical="center" wrapText="1"/>
      <protection hidden="1"/>
    </xf>
    <xf numFmtId="0" fontId="28" fillId="0" borderId="15" xfId="0" applyFont="1" applyBorder="1" applyAlignment="1" applyProtection="1">
      <alignment horizontal="right" vertical="center"/>
    </xf>
    <xf numFmtId="0" fontId="28" fillId="0" borderId="0" xfId="0" applyFont="1" applyBorder="1" applyAlignment="1" applyProtection="1">
      <alignment horizontal="right" vertical="center"/>
    </xf>
    <xf numFmtId="0" fontId="27" fillId="5" borderId="17" xfId="0" applyFont="1" applyFill="1" applyBorder="1" applyAlignment="1" applyProtection="1">
      <alignment horizontal="center" vertical="center" wrapText="1"/>
      <protection locked="0"/>
    </xf>
    <xf numFmtId="0" fontId="27" fillId="5" borderId="19" xfId="0" applyFont="1" applyFill="1" applyBorder="1" applyAlignment="1" applyProtection="1">
      <alignment horizontal="center" vertical="center" wrapText="1"/>
      <protection locked="0"/>
    </xf>
    <xf numFmtId="165" fontId="10" fillId="5" borderId="33" xfId="3" applyNumberFormat="1" applyFont="1" applyFill="1" applyBorder="1" applyAlignment="1" applyProtection="1">
      <alignment horizontal="left" vertical="center"/>
      <protection locked="0"/>
    </xf>
    <xf numFmtId="165" fontId="10" fillId="5" borderId="35" xfId="3" applyNumberFormat="1" applyFont="1" applyFill="1" applyBorder="1" applyAlignment="1" applyProtection="1">
      <alignment horizontal="left" vertical="center"/>
      <protection locked="0"/>
    </xf>
    <xf numFmtId="0" fontId="10" fillId="5" borderId="11" xfId="0" applyFont="1" applyFill="1" applyBorder="1" applyAlignment="1" applyProtection="1">
      <alignment vertical="top" wrapText="1"/>
      <protection locked="0"/>
    </xf>
    <xf numFmtId="0" fontId="10" fillId="5" borderId="10" xfId="0" applyFont="1" applyFill="1" applyBorder="1" applyAlignment="1" applyProtection="1">
      <alignment vertical="top" wrapText="1"/>
      <protection locked="0"/>
    </xf>
    <xf numFmtId="0" fontId="10" fillId="5" borderId="12" xfId="0" applyFont="1" applyFill="1" applyBorder="1" applyAlignment="1" applyProtection="1">
      <alignment vertical="top" wrapText="1"/>
      <protection locked="0"/>
    </xf>
    <xf numFmtId="0" fontId="10" fillId="5" borderId="15" xfId="0" applyFont="1" applyFill="1" applyBorder="1" applyAlignment="1" applyProtection="1">
      <alignment vertical="top" wrapText="1"/>
      <protection locked="0"/>
    </xf>
    <xf numFmtId="0" fontId="10" fillId="5" borderId="0" xfId="0" applyFont="1" applyFill="1" applyBorder="1" applyAlignment="1" applyProtection="1">
      <alignment vertical="top" wrapText="1"/>
      <protection locked="0"/>
    </xf>
    <xf numFmtId="0" fontId="10" fillId="5" borderId="16" xfId="0" applyFont="1" applyFill="1" applyBorder="1" applyAlignment="1" applyProtection="1">
      <alignment vertical="top" wrapText="1"/>
      <protection locked="0"/>
    </xf>
    <xf numFmtId="0" fontId="10" fillId="5" borderId="15" xfId="0" applyFont="1" applyFill="1" applyBorder="1" applyAlignment="1" applyProtection="1">
      <alignment horizontal="left" vertical="top" wrapText="1"/>
      <protection locked="0"/>
    </xf>
    <xf numFmtId="0" fontId="10" fillId="5" borderId="0" xfId="0" applyFont="1" applyFill="1" applyBorder="1" applyAlignment="1" applyProtection="1">
      <alignment horizontal="left" vertical="top" wrapText="1"/>
      <protection locked="0"/>
    </xf>
    <xf numFmtId="0" fontId="10" fillId="5" borderId="16" xfId="0" applyFont="1" applyFill="1" applyBorder="1" applyAlignment="1" applyProtection="1">
      <alignment horizontal="left" vertical="top" wrapText="1"/>
      <protection locked="0"/>
    </xf>
    <xf numFmtId="0" fontId="10" fillId="5" borderId="13" xfId="0" applyFont="1" applyFill="1" applyBorder="1" applyAlignment="1" applyProtection="1">
      <alignment horizontal="left" vertical="top" wrapText="1"/>
      <protection locked="0"/>
    </xf>
    <xf numFmtId="0" fontId="10" fillId="5" borderId="1" xfId="0" applyFont="1" applyFill="1" applyBorder="1" applyAlignment="1" applyProtection="1">
      <alignment horizontal="left" vertical="top" wrapText="1"/>
      <protection locked="0"/>
    </xf>
    <xf numFmtId="0" fontId="10" fillId="5" borderId="14" xfId="0" applyFont="1" applyFill="1" applyBorder="1" applyAlignment="1" applyProtection="1">
      <alignment horizontal="left" vertical="top" wrapText="1"/>
      <protection locked="0"/>
    </xf>
    <xf numFmtId="0" fontId="13" fillId="6" borderId="1" xfId="0" applyFont="1" applyFill="1" applyBorder="1" applyAlignment="1" applyProtection="1">
      <alignment vertical="center"/>
    </xf>
    <xf numFmtId="165" fontId="10" fillId="5" borderId="5" xfId="3" applyNumberFormat="1" applyFont="1" applyFill="1" applyBorder="1" applyAlignment="1" applyProtection="1">
      <alignment horizontal="left" vertical="center"/>
      <protection locked="0"/>
    </xf>
    <xf numFmtId="165" fontId="10" fillId="5" borderId="28" xfId="3" applyNumberFormat="1" applyFont="1" applyFill="1" applyBorder="1" applyAlignment="1" applyProtection="1">
      <alignment horizontal="left" vertical="center"/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/>
      <protection locked="0"/>
    </xf>
    <xf numFmtId="165" fontId="7" fillId="6" borderId="2" xfId="0" applyNumberFormat="1" applyFont="1" applyFill="1" applyBorder="1" applyAlignment="1" applyProtection="1">
      <alignment horizontal="center"/>
      <protection locked="0"/>
    </xf>
    <xf numFmtId="165" fontId="16" fillId="5" borderId="5" xfId="3" applyNumberFormat="1" applyFont="1" applyFill="1" applyBorder="1" applyAlignment="1" applyProtection="1">
      <alignment horizontal="left" vertical="center"/>
      <protection locked="0"/>
    </xf>
    <xf numFmtId="165" fontId="16" fillId="5" borderId="28" xfId="3" applyNumberFormat="1" applyFont="1" applyFill="1" applyBorder="1" applyAlignment="1" applyProtection="1">
      <alignment horizontal="left" vertical="center"/>
      <protection locked="0"/>
    </xf>
    <xf numFmtId="0" fontId="0" fillId="5" borderId="33" xfId="0" applyFill="1" applyBorder="1" applyAlignment="1" applyProtection="1">
      <alignment horizontal="center"/>
      <protection locked="0"/>
    </xf>
    <xf numFmtId="0" fontId="0" fillId="5" borderId="34" xfId="0" applyFill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6" fillId="4" borderId="22" xfId="2" applyNumberFormat="1" applyFont="1" applyFill="1" applyBorder="1" applyAlignment="1" applyProtection="1">
      <alignment horizontal="center" vertical="center"/>
      <protection hidden="1"/>
    </xf>
    <xf numFmtId="0" fontId="6" fillId="4" borderId="26" xfId="2" applyNumberFormat="1" applyFont="1" applyFill="1" applyBorder="1" applyAlignment="1" applyProtection="1">
      <alignment horizontal="center" vertical="center"/>
      <protection hidden="1"/>
    </xf>
    <xf numFmtId="165" fontId="7" fillId="6" borderId="30" xfId="0" applyNumberFormat="1" applyFont="1" applyFill="1" applyBorder="1" applyAlignment="1" applyProtection="1">
      <alignment horizontal="center"/>
      <protection locked="0"/>
    </xf>
    <xf numFmtId="0" fontId="20" fillId="0" borderId="10" xfId="0" applyFont="1" applyFill="1" applyBorder="1" applyAlignment="1" applyProtection="1">
      <alignment horizontal="center" wrapText="1"/>
    </xf>
    <xf numFmtId="0" fontId="20" fillId="0" borderId="10" xfId="0" applyFont="1" applyFill="1" applyBorder="1" applyAlignment="1" applyProtection="1">
      <alignment horizontal="center"/>
    </xf>
    <xf numFmtId="0" fontId="0" fillId="5" borderId="1" xfId="0" applyFont="1" applyFill="1" applyBorder="1" applyAlignment="1" applyProtection="1">
      <alignment horizontal="center" wrapText="1"/>
      <protection locked="0"/>
    </xf>
    <xf numFmtId="14" fontId="0" fillId="5" borderId="1" xfId="0" applyNumberFormat="1" applyFont="1" applyFill="1" applyBorder="1" applyAlignment="1" applyProtection="1">
      <alignment horizontal="center" wrapText="1"/>
      <protection locked="0"/>
    </xf>
    <xf numFmtId="0" fontId="10" fillId="5" borderId="27" xfId="0" applyFont="1" applyFill="1" applyBorder="1" applyAlignment="1" applyProtection="1">
      <protection locked="0"/>
    </xf>
    <xf numFmtId="0" fontId="10" fillId="5" borderId="2" xfId="0" applyFont="1" applyFill="1" applyBorder="1" applyAlignment="1" applyProtection="1">
      <protection locked="0"/>
    </xf>
    <xf numFmtId="0" fontId="10" fillId="5" borderId="29" xfId="0" applyFont="1" applyFill="1" applyBorder="1" applyAlignment="1" applyProtection="1">
      <protection locked="0"/>
    </xf>
    <xf numFmtId="0" fontId="10" fillId="5" borderId="30" xfId="0" applyFont="1" applyFill="1" applyBorder="1" applyAlignment="1" applyProtection="1">
      <protection locked="0"/>
    </xf>
    <xf numFmtId="0" fontId="6" fillId="4" borderId="23" xfId="2" applyNumberFormat="1" applyFont="1" applyFill="1" applyBorder="1" applyAlignment="1" applyProtection="1">
      <alignment horizontal="center"/>
      <protection hidden="1"/>
    </xf>
    <xf numFmtId="0" fontId="6" fillId="4" borderId="24" xfId="2" applyNumberFormat="1" applyFont="1" applyFill="1" applyBorder="1" applyAlignment="1" applyProtection="1">
      <alignment horizontal="center"/>
      <protection hidden="1"/>
    </xf>
    <xf numFmtId="0" fontId="10" fillId="5" borderId="27" xfId="0" applyFont="1" applyFill="1" applyBorder="1" applyAlignment="1" applyProtection="1">
      <alignment horizontal="left"/>
      <protection locked="0"/>
    </xf>
    <xf numFmtId="0" fontId="10" fillId="5" borderId="2" xfId="0" applyFont="1" applyFill="1" applyBorder="1" applyAlignment="1" applyProtection="1">
      <alignment horizontal="left"/>
      <protection locked="0"/>
    </xf>
    <xf numFmtId="0" fontId="0" fillId="0" borderId="1" xfId="0" applyFont="1" applyFill="1" applyBorder="1" applyAlignment="1" applyProtection="1">
      <alignment horizontal="center" wrapText="1"/>
    </xf>
    <xf numFmtId="0" fontId="20" fillId="0" borderId="10" xfId="0" applyFont="1" applyBorder="1" applyAlignment="1" applyProtection="1">
      <alignment horizontal="center"/>
    </xf>
    <xf numFmtId="0" fontId="7" fillId="0" borderId="0" xfId="0" applyFont="1" applyBorder="1" applyProtection="1"/>
    <xf numFmtId="0" fontId="0" fillId="0" borderId="0" xfId="0" applyAlignment="1" applyProtection="1">
      <alignment horizontal="right"/>
      <protection hidden="1"/>
    </xf>
    <xf numFmtId="0" fontId="12" fillId="5" borderId="5" xfId="5" applyFont="1" applyFill="1" applyBorder="1" applyAlignment="1" applyProtection="1">
      <alignment horizontal="center"/>
      <protection locked="0"/>
    </xf>
    <xf numFmtId="0" fontId="0" fillId="5" borderId="9" xfId="0" applyFont="1" applyFill="1" applyBorder="1" applyAlignment="1" applyProtection="1">
      <alignment horizontal="center"/>
      <protection locked="0"/>
    </xf>
    <xf numFmtId="0" fontId="0" fillId="5" borderId="6" xfId="0" applyFont="1" applyFill="1" applyBorder="1" applyAlignment="1" applyProtection="1">
      <alignment horizontal="center"/>
      <protection locked="0"/>
    </xf>
    <xf numFmtId="164" fontId="0" fillId="5" borderId="2" xfId="0" applyNumberFormat="1" applyFill="1" applyBorder="1" applyAlignment="1" applyProtection="1">
      <alignment horizontal="center"/>
      <protection locked="0"/>
    </xf>
    <xf numFmtId="164" fontId="7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right"/>
    </xf>
    <xf numFmtId="0" fontId="19" fillId="0" borderId="0" xfId="0" applyFont="1" applyBorder="1" applyProtection="1"/>
    <xf numFmtId="0" fontId="26" fillId="4" borderId="22" xfId="0" applyFont="1" applyFill="1" applyBorder="1" applyAlignment="1" applyProtection="1">
      <alignment horizontal="center" vertical="center" wrapText="1"/>
    </xf>
    <xf numFmtId="0" fontId="26" fillId="4" borderId="25" xfId="0" applyFont="1" applyFill="1" applyBorder="1" applyAlignment="1" applyProtection="1">
      <alignment horizontal="center" vertical="center" wrapText="1"/>
    </xf>
    <xf numFmtId="0" fontId="26" fillId="4" borderId="24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right" vertical="top"/>
      <protection hidden="1"/>
    </xf>
    <xf numFmtId="0" fontId="14" fillId="0" borderId="0" xfId="0" applyFont="1" applyAlignment="1" applyProtection="1">
      <alignment horizontal="right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0" fillId="5" borderId="2" xfId="0" applyFill="1" applyBorder="1" applyAlignment="1" applyProtection="1">
      <alignment horizontal="center"/>
      <protection locked="0"/>
    </xf>
    <xf numFmtId="14" fontId="0" fillId="5" borderId="5" xfId="0" applyNumberFormat="1" applyFill="1" applyBorder="1" applyAlignment="1" applyProtection="1">
      <alignment horizontal="center"/>
      <protection locked="0" hidden="1"/>
    </xf>
    <xf numFmtId="14" fontId="0" fillId="5" borderId="6" xfId="0" applyNumberFormat="1" applyFill="1" applyBorder="1" applyAlignment="1" applyProtection="1">
      <alignment horizontal="center"/>
      <protection locked="0" hidden="1"/>
    </xf>
    <xf numFmtId="0" fontId="0" fillId="0" borderId="15" xfId="0" applyFont="1" applyBorder="1" applyAlignment="1" applyProtection="1">
      <alignment horizontal="right"/>
    </xf>
    <xf numFmtId="0" fontId="0" fillId="0" borderId="16" xfId="0" applyFont="1" applyBorder="1" applyAlignment="1" applyProtection="1">
      <alignment horizontal="right"/>
    </xf>
    <xf numFmtId="0" fontId="32" fillId="0" borderId="1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horizontal="center"/>
      <protection hidden="1"/>
    </xf>
    <xf numFmtId="0" fontId="0" fillId="5" borderId="5" xfId="0" applyFont="1" applyFill="1" applyBorder="1" applyAlignment="1" applyProtection="1">
      <alignment horizontal="center"/>
      <protection locked="0"/>
    </xf>
    <xf numFmtId="0" fontId="11" fillId="0" borderId="1" xfId="0" applyNumberFormat="1" applyFont="1" applyBorder="1" applyAlignment="1" applyProtection="1">
      <alignment horizontal="center"/>
      <protection hidden="1"/>
    </xf>
    <xf numFmtId="0" fontId="0" fillId="0" borderId="1" xfId="0" applyFont="1" applyBorder="1" applyAlignment="1" applyProtection="1">
      <alignment horizontal="center"/>
    </xf>
    <xf numFmtId="0" fontId="7" fillId="0" borderId="0" xfId="0" applyFont="1" applyAlignment="1">
      <alignment horizontal="center"/>
    </xf>
    <xf numFmtId="0" fontId="34" fillId="7" borderId="0" xfId="0" applyFont="1" applyFill="1" applyBorder="1" applyAlignment="1" applyProtection="1">
      <alignment horizontal="center" vertical="top" wrapText="1"/>
    </xf>
    <xf numFmtId="0" fontId="7" fillId="0" borderId="8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29" fillId="0" borderId="1" xfId="0" applyFont="1" applyFill="1" applyBorder="1" applyAlignment="1" applyProtection="1">
      <alignment horizontal="center"/>
      <protection hidden="1"/>
    </xf>
  </cellXfs>
  <cellStyles count="6">
    <cellStyle name="Comma" xfId="3" builtinId="3"/>
    <cellStyle name="Currency" xfId="1" builtinId="4"/>
    <cellStyle name="Hyperlink" xfId="5" builtinId="8"/>
    <cellStyle name="Normal" xfId="0" builtinId="0"/>
    <cellStyle name="Normal 3" xfId="4" xr:uid="{00000000-0005-0000-0000-000004000000}"/>
    <cellStyle name="Normal_Sheet1" xfId="2" xr:uid="{00000000-0005-0000-0000-000005000000}"/>
  </cellStyles>
  <dxfs count="8">
    <dxf>
      <fill>
        <patternFill>
          <bgColor rgb="FFFFFF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/>
        <color rgb="FFC0000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  <color auto="1"/>
      </font>
      <fill>
        <patternFill>
          <bgColor rgb="FF66FFFF"/>
        </patternFill>
      </fill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2" defaultPivotStyle="PivotStyleLight16"/>
  <colors>
    <mruColors>
      <color rgb="FF66FFFF"/>
      <color rgb="FF093285"/>
      <color rgb="FFCCFFFF"/>
      <color rgb="FFA3DE82"/>
      <color rgb="FFFFFFCC"/>
      <color rgb="FF0000FF"/>
      <color rgb="FF1C437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47626</xdr:colOff>
      <xdr:row>0</xdr:row>
      <xdr:rowOff>72388</xdr:rowOff>
    </xdr:from>
    <xdr:ext cx="6705600" cy="95764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3992226" y="72388"/>
          <a:ext cx="6705600" cy="9576437"/>
        </a:xfrm>
        <a:prstGeom prst="rect">
          <a:avLst/>
        </a:prstGeom>
        <a:solidFill>
          <a:srgbClr val="FFFFCC"/>
        </a:solidFill>
        <a:ln w="28575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>
            <a:spcAft>
              <a:spcPts val="0"/>
            </a:spcAft>
          </a:pPr>
          <a:r>
            <a:rPr lang="en-US" sz="1400" b="1" i="1" u="sng">
              <a:solidFill>
                <a:srgbClr val="093285"/>
              </a:solidFill>
            </a:rPr>
            <a:t>Instructions</a:t>
          </a:r>
        </a:p>
        <a:p>
          <a:pPr algn="l">
            <a:spcAft>
              <a:spcPts val="0"/>
            </a:spcAft>
          </a:pPr>
          <a:r>
            <a:rPr lang="en-US" sz="1200" b="1" i="1" u="sng"/>
            <a:t>Recipient</a:t>
          </a:r>
          <a:r>
            <a:rPr lang="en-US" sz="1200" b="1" i="1" u="sng" baseline="0"/>
            <a:t> Information:</a:t>
          </a:r>
          <a:endParaRPr lang="en-US" sz="1200" b="1" i="1" u="sng"/>
        </a:p>
        <a:p>
          <a:pPr>
            <a:spcAft>
              <a:spcPts val="400"/>
            </a:spcAft>
          </a:pPr>
          <a:r>
            <a:rPr lang="en-US" sz="1100" b="1" u="none"/>
            <a:t>Recipient</a:t>
          </a:r>
          <a:r>
            <a:rPr lang="en-US" sz="1100" b="1" u="none" baseline="0"/>
            <a:t> Name </a:t>
          </a:r>
          <a:r>
            <a:rPr lang="en-US" sz="1100" b="0" u="none" baseline="0"/>
            <a:t>-   </a:t>
          </a:r>
          <a:r>
            <a:rPr lang="en-US" sz="1100" b="0" baseline="0"/>
            <a:t>Name of organization recieving award.</a:t>
          </a:r>
        </a:p>
        <a:p>
          <a:pPr>
            <a:spcAft>
              <a:spcPts val="400"/>
            </a:spcAft>
          </a:pPr>
          <a:r>
            <a:rPr lang="en-US" sz="1100" b="1" u="none" baseline="0"/>
            <a:t>Development Name </a:t>
          </a:r>
          <a:r>
            <a:rPr lang="en-US" sz="1100" b="0" u="none" baseline="0"/>
            <a:t>-  </a:t>
          </a:r>
          <a:r>
            <a:rPr lang="en-US" sz="1100" b="0" baseline="0"/>
            <a:t>Name of Development funded.</a:t>
          </a:r>
        </a:p>
        <a:p>
          <a:pPr>
            <a:spcAft>
              <a:spcPts val="400"/>
            </a:spcAft>
          </a:pPr>
          <a:r>
            <a:rPr lang="en-US" sz="1100" b="1" u="none" baseline="0"/>
            <a:t>Completed by  </a:t>
          </a:r>
          <a:r>
            <a:rPr lang="en-US" sz="1100" b="0" baseline="0"/>
            <a:t>- Person completing form.</a:t>
          </a:r>
        </a:p>
        <a:p>
          <a:pPr>
            <a:spcAft>
              <a:spcPts val="400"/>
            </a:spcAft>
          </a:pPr>
          <a:r>
            <a:rPr lang="en-US" sz="1100" b="1" u="none" baseline="0"/>
            <a:t>E-mail </a:t>
          </a:r>
          <a:r>
            <a:rPr lang="en-US" sz="1100" b="0" baseline="0"/>
            <a:t> - The e-mail address of the person completing the form.</a:t>
          </a:r>
        </a:p>
        <a:p>
          <a:pPr>
            <a:spcAft>
              <a:spcPts val="400"/>
            </a:spcAft>
          </a:pPr>
          <a:r>
            <a:rPr lang="en-US" sz="1100" b="1" u="none" baseline="0"/>
            <a:t>Date </a:t>
          </a:r>
          <a:r>
            <a:rPr lang="en-US" sz="1100" b="0" baseline="0"/>
            <a:t>- Default =today(). Enter the date this form was completed.</a:t>
          </a:r>
        </a:p>
        <a:p>
          <a:pPr>
            <a:spcAft>
              <a:spcPts val="0"/>
            </a:spcAft>
          </a:pPr>
          <a:endParaRPr lang="en-US" sz="1100" b="1" i="1"/>
        </a:p>
        <a:p>
          <a:pPr>
            <a:spcAft>
              <a:spcPts val="0"/>
            </a:spcAft>
          </a:pPr>
          <a:r>
            <a:rPr lang="en-US" sz="1200" b="1" i="1" u="sng"/>
            <a:t>Award</a:t>
          </a:r>
          <a:r>
            <a:rPr lang="en-US" sz="1200" b="1" i="1" u="sng" baseline="0"/>
            <a:t> Information:</a:t>
          </a:r>
          <a:endParaRPr lang="en-US" sz="1200" b="1" i="1" u="sng"/>
        </a:p>
        <a:p>
          <a:pPr>
            <a:spcAft>
              <a:spcPts val="400"/>
            </a:spcAft>
          </a:pPr>
          <a:r>
            <a:rPr lang="en-US" sz="1100" b="1" u="none"/>
            <a:t>Award</a:t>
          </a:r>
          <a:r>
            <a:rPr lang="en-US" sz="1100" b="1" u="none" baseline="0"/>
            <a:t> #'s </a:t>
          </a:r>
          <a:r>
            <a:rPr lang="en-US" sz="1100" b="0" baseline="0"/>
            <a:t>- Enter the award numbers for each source of funding.</a:t>
          </a:r>
        </a:p>
        <a:p>
          <a:pPr>
            <a:spcAft>
              <a:spcPts val="400"/>
            </a:spcAft>
          </a:pPr>
          <a:r>
            <a:rPr lang="en-US" sz="1100" b="1" u="none" baseline="0"/>
            <a:t>Award Amounts </a:t>
          </a:r>
          <a:r>
            <a:rPr lang="en-US" sz="1100" b="0" baseline="0"/>
            <a:t>- Enter the award amounts for each source of funding.</a:t>
          </a:r>
        </a:p>
        <a:p>
          <a:pPr>
            <a:spcAft>
              <a:spcPts val="400"/>
            </a:spcAft>
          </a:pPr>
          <a:endParaRPr lang="en-US" sz="1100" b="0" baseline="0"/>
        </a:p>
        <a:p>
          <a:pPr>
            <a:spcAft>
              <a:spcPts val="400"/>
            </a:spcAft>
          </a:pPr>
          <a:r>
            <a:rPr lang="en-US" sz="1200" b="1" u="sng" baseline="0"/>
            <a:t>SRDP-14 Submission</a:t>
          </a:r>
          <a:r>
            <a:rPr lang="en-US" sz="1200" b="1" baseline="0"/>
            <a:t>: </a:t>
          </a:r>
          <a:r>
            <a:rPr lang="en-US" sz="1100" b="0" baseline="0"/>
            <a:t>Select the appropriate submission type from the dropdown. </a:t>
          </a:r>
          <a:r>
            <a:rPr lang="en-US" sz="1100" b="1" baseline="0">
              <a:solidFill>
                <a:srgbClr val="C00000"/>
              </a:solidFill>
            </a:rPr>
            <a:t>NOTE: </a:t>
          </a:r>
          <a:r>
            <a:rPr lang="en-US" sz="1100" b="0" baseline="0">
              <a:solidFill>
                <a:srgbClr val="C00000"/>
              </a:solidFill>
            </a:rPr>
            <a:t>Pay attention to the pop-up messages.</a:t>
          </a:r>
          <a:r>
            <a:rPr lang="en-US" sz="1100" b="0" baseline="0"/>
            <a:t> </a:t>
          </a:r>
          <a:endParaRPr lang="en-US" sz="1100" b="1" baseline="0"/>
        </a:p>
        <a:p>
          <a:pPr>
            <a:spcAft>
              <a:spcPts val="0"/>
            </a:spcAft>
          </a:pPr>
          <a:endParaRPr lang="en-US" sz="1100" b="1" i="1" u="none" baseline="0"/>
        </a:p>
        <a:p>
          <a:pPr>
            <a:spcAft>
              <a:spcPts val="0"/>
            </a:spcAft>
          </a:pPr>
          <a:r>
            <a:rPr lang="en-US" sz="1200" b="1" i="1" u="sng" baseline="0"/>
            <a:t>Unit Information:</a:t>
          </a:r>
        </a:p>
        <a:p>
          <a:pPr>
            <a:spcAft>
              <a:spcPts val="400"/>
            </a:spcAft>
          </a:pPr>
          <a:r>
            <a:rPr lang="en-US" sz="1100" b="1" u="none" baseline="0"/>
            <a:t>Address</a:t>
          </a:r>
          <a:r>
            <a:rPr lang="en-US" sz="1100" b="0" u="none" baseline="0"/>
            <a:t> -</a:t>
          </a:r>
          <a:r>
            <a:rPr lang="en-US" sz="1100" b="0" baseline="0"/>
            <a:t>Enter each address associated with the development. These values could be just one address or several depending on the type of development.</a:t>
          </a:r>
        </a:p>
        <a:p>
          <a:pPr>
            <a:spcAft>
              <a:spcPts val="400"/>
            </a:spcAft>
          </a:pPr>
          <a:r>
            <a:rPr lang="en-US" sz="1100" b="1" u="none" baseline="0"/>
            <a:t>Building</a:t>
          </a:r>
          <a:r>
            <a:rPr lang="en-US" sz="1100" b="0" baseline="0"/>
            <a:t> - Enter the building designation (if applicable).</a:t>
          </a:r>
        </a:p>
        <a:p>
          <a:pPr>
            <a:spcAft>
              <a:spcPts val="400"/>
            </a:spcAft>
          </a:pPr>
          <a:r>
            <a:rPr lang="en-US" sz="1100" b="1" u="none" baseline="0"/>
            <a:t>Unit</a:t>
          </a:r>
          <a:r>
            <a:rPr lang="en-US" sz="1100" b="1" baseline="0"/>
            <a:t> </a:t>
          </a:r>
          <a:r>
            <a:rPr lang="en-US" sz="1100" b="0" baseline="0"/>
            <a:t>- Enter the  unit associated with the address and/or building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(if applicable).</a:t>
          </a:r>
          <a:endParaRPr lang="en-US" sz="1100">
            <a:effectLst/>
          </a:endParaRPr>
        </a:p>
        <a:p>
          <a:pPr>
            <a:spcAft>
              <a:spcPts val="400"/>
            </a:spcAft>
          </a:pPr>
          <a:r>
            <a:rPr lang="en-US" sz="1100" b="1" u="none" baseline="0"/>
            <a:t>BRs </a:t>
          </a:r>
          <a:r>
            <a:rPr lang="en-US" sz="1100" b="0" u="none" baseline="0"/>
            <a:t>- Enter the number of bedrooms associated with the unit.</a:t>
          </a:r>
        </a:p>
        <a:p>
          <a:pPr>
            <a:spcAft>
              <a:spcPts val="400"/>
            </a:spcAft>
          </a:pPr>
          <a:r>
            <a:rPr lang="en-US" sz="1100" b="1" u="none" baseline="0"/>
            <a:t>BAs</a:t>
          </a:r>
          <a:r>
            <a:rPr lang="en-US" sz="1100" b="0" u="none" baseline="0"/>
            <a:t> - Enter the number of bathrooms associated with the unit.</a:t>
          </a:r>
        </a:p>
        <a:p>
          <a:pPr>
            <a:spcAft>
              <a:spcPts val="400"/>
            </a:spcAft>
          </a:pPr>
          <a:r>
            <a:rPr lang="en-US" sz="1100" b="1" u="none" baseline="0"/>
            <a:t>504</a:t>
          </a:r>
          <a:r>
            <a:rPr lang="en-US" sz="1100" b="0" u="none" baseline="0"/>
            <a:t> - Assign from the drop down list "M" or "S" (Mobility or Sensory) for  504 designated units.</a:t>
          </a:r>
        </a:p>
        <a:p>
          <a:pPr>
            <a:spcAft>
              <a:spcPts val="0"/>
            </a:spcAft>
          </a:pPr>
          <a:r>
            <a:rPr lang="en-US" sz="1100" b="1" u="none" baseline="0"/>
            <a:t>Source</a:t>
          </a:r>
          <a:r>
            <a:rPr lang="en-US" sz="1100" b="0" u="none" baseline="0"/>
            <a:t> -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Assign from the drop down list  the s</a:t>
          </a:r>
          <a:r>
            <a:rPr lang="en-US" sz="1100" b="0" u="none" baseline="0"/>
            <a:t>ource of funding for the unit.</a:t>
          </a:r>
        </a:p>
        <a:p>
          <a:pPr>
            <a:spcAft>
              <a:spcPts val="0"/>
            </a:spcAft>
          </a:pPr>
          <a:r>
            <a:rPr lang="en-US" sz="1100" b="0" u="none" baseline="0"/>
            <a:t>               </a:t>
          </a:r>
          <a:r>
            <a:rPr lang="en-US" sz="1100" b="1" u="none" baseline="0"/>
            <a:t>NOTE:</a:t>
          </a:r>
          <a:r>
            <a:rPr lang="en-US" sz="1100" b="0" u="none" baseline="0"/>
            <a:t> SCHTF can be spent solely on a single unit and/or accross</a:t>
          </a:r>
        </a:p>
        <a:p>
          <a:pPr>
            <a:spcAft>
              <a:spcPts val="400"/>
            </a:spcAft>
          </a:pPr>
          <a:r>
            <a:rPr lang="en-US" sz="1100" b="0" u="none" baseline="0"/>
            <a:t>               multiple units.</a:t>
          </a:r>
        </a:p>
        <a:p>
          <a:pPr>
            <a:spcAft>
              <a:spcPts val="0"/>
            </a:spcAft>
          </a:pPr>
          <a:r>
            <a:rPr lang="en-US" sz="1100" b="1" u="none" baseline="0"/>
            <a:t>AMI</a:t>
          </a:r>
          <a:r>
            <a:rPr lang="en-US" sz="1100" b="0" u="none" baseline="0"/>
            <a:t>- Enter the targeted income of the population the unit will house.</a:t>
          </a:r>
          <a:endParaRPr lang="en-US" sz="1100" b="0" u="sng" baseline="0"/>
        </a:p>
        <a:p>
          <a:pPr>
            <a:spcAft>
              <a:spcPts val="0"/>
            </a:spcAft>
          </a:pPr>
          <a:r>
            <a:rPr lang="en-US" sz="1100" b="0" u="non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HOME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Low - 	50% AMI</a:t>
          </a:r>
        </a:p>
        <a:p>
          <a:pPr>
            <a:spcAft>
              <a:spcPts val="0"/>
            </a:spcAft>
          </a:pP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HOME High -	Initial 60% AMI, Longterm 80% AMI</a:t>
          </a:r>
        </a:p>
        <a:p>
          <a:pPr>
            <a:spcAft>
              <a:spcPts val="0"/>
            </a:spcAft>
          </a:pP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NHTF - 		30% AMI</a:t>
          </a:r>
        </a:p>
        <a:p>
          <a:pPr>
            <a:spcAft>
              <a:spcPts val="0"/>
            </a:spcAft>
          </a:pP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SCHTF - 		80% AMI</a:t>
          </a:r>
        </a:p>
        <a:p>
          <a:pPr>
            <a:spcAft>
              <a:spcPts val="0"/>
            </a:spcAft>
          </a:pP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NSP - 		&lt;=50% AMI  OR  &gt;50% and &lt;=120% AMI</a:t>
          </a:r>
        </a:p>
        <a:p>
          <a:pPr>
            <a:spcAft>
              <a:spcPts val="0"/>
            </a:spcAft>
          </a:pPr>
          <a:endParaRPr lang="en-US" sz="11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>
            <a:spcAft>
              <a:spcPts val="0"/>
            </a:spcAft>
          </a:pP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NC or Rehab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New Construction or Rehabilitation</a:t>
          </a:r>
        </a:p>
        <a:p>
          <a:pPr>
            <a:spcAft>
              <a:spcPts val="0"/>
            </a:spcAft>
          </a:pPr>
          <a:endParaRPr lang="en-US" sz="1100" b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HOME/NHTF/SCHTF/NSP Rent Limits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 each Funding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Source awarded for the development - </a:t>
          </a:r>
          <a:endParaRPr lang="en-US">
            <a:effectLst/>
          </a:endParaRPr>
        </a:p>
        <a:p>
          <a:pPr>
            <a:spcAft>
              <a:spcPts val="0"/>
            </a:spcAft>
          </a:pPr>
          <a:r>
            <a:rPr lang="en-US">
              <a:hlinkClick xmlns:r="http://schemas.openxmlformats.org/officeDocument/2006/relationships" r:id=""/>
            </a:rPr>
            <a:t>Income &amp; Rent Limits | South Carolina Housing</a:t>
          </a:r>
          <a:r>
            <a:rPr lang="en-US"/>
            <a:t> </a:t>
          </a:r>
        </a:p>
        <a:p>
          <a:pPr>
            <a:spcAft>
              <a:spcPts val="0"/>
            </a:spcAft>
          </a:pPr>
          <a:endParaRPr lang="en-US" sz="1100" b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>
            <a:spcAft>
              <a:spcPts val="0"/>
            </a:spcAft>
          </a:pP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Tenant Paid Utility Allowance (UA)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Obtain this from you application, page 6 or from the link here:  </a:t>
          </a:r>
          <a:r>
            <a:rPr lang="en-US">
              <a:hlinkClick xmlns:r="http://schemas.openxmlformats.org/officeDocument/2006/relationships" r:id=""/>
            </a:rPr>
            <a:t>Development Utility Allowances | South Carolina Housing</a:t>
          </a:r>
          <a:r>
            <a:rPr lang="en-US"/>
            <a:t> </a:t>
          </a:r>
          <a:endParaRPr lang="en-US" sz="11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>
            <a:spcAft>
              <a:spcPts val="0"/>
            </a:spcAft>
          </a:pP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</a:t>
          </a:r>
        </a:p>
        <a:p>
          <a:r>
            <a:rPr lang="en-US" sz="1100" b="1" u="non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Proposed Initial Ren</a:t>
          </a:r>
          <a:r>
            <a:rPr lang="en-US" sz="1100" b="1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en-US" sz="1100" b="1" u="non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Initial proposed rent amount</a:t>
          </a:r>
          <a:endParaRPr lang="en-US" sz="1100" b="0" baseline="0"/>
        </a:p>
        <a:p>
          <a:pPr>
            <a:spcAft>
              <a:spcPts val="400"/>
            </a:spcAft>
          </a:pPr>
          <a:r>
            <a:rPr lang="en-US" sz="1100" b="1" i="1" baseline="0"/>
            <a:t>Examples:</a:t>
          </a:r>
        </a:p>
        <a:p>
          <a:pPr>
            <a:spcAft>
              <a:spcPts val="400"/>
            </a:spcAft>
          </a:pPr>
          <a:r>
            <a:rPr lang="en-US" sz="1100" b="0" baseline="0"/>
            <a:t>Apartment with one address, one building (not entered), and 24 units (1-24).</a:t>
          </a:r>
        </a:p>
        <a:p>
          <a:pPr>
            <a:spcAft>
              <a:spcPts val="400"/>
            </a:spcAft>
          </a:pPr>
          <a:r>
            <a:rPr lang="en-US" sz="1100" b="0" baseline="0"/>
            <a:t>Apartment with one address, two builldings (1&amp;2), and similar units designations (A-G) for the 7 units in each buildings.</a:t>
          </a:r>
        </a:p>
        <a:p>
          <a:pPr>
            <a:spcAft>
              <a:spcPts val="400"/>
            </a:spcAft>
          </a:pPr>
          <a:r>
            <a:rPr lang="en-US" sz="1100" b="0" baseline="0"/>
            <a:t>Town Homes with individual addresses. There will be no buidlings and no units.</a:t>
          </a:r>
        </a:p>
        <a:p>
          <a:pPr>
            <a:spcAft>
              <a:spcPts val="400"/>
            </a:spcAft>
          </a:pPr>
          <a:r>
            <a:rPr lang="en-US" sz="1100" b="0" baseline="0"/>
            <a:t>5 triplexes that have individual addresses, no building numbers, and 3 units (A-C) each.</a:t>
          </a:r>
        </a:p>
        <a:p>
          <a:pPr>
            <a:spcAft>
              <a:spcPts val="400"/>
            </a:spcAft>
          </a:pPr>
          <a:endParaRPr lang="en-US" sz="1100" b="0" baseline="0"/>
        </a:p>
        <a:p>
          <a:pPr>
            <a:spcAft>
              <a:spcPts val="400"/>
            </a:spcAft>
          </a:pPr>
          <a:endParaRPr lang="en-US" sz="1100" b="0"/>
        </a:p>
      </xdr:txBody>
    </xdr:sp>
    <xdr:clientData/>
  </xdr:oneCellAnchor>
  <xdr:twoCellAnchor editAs="oneCell">
    <xdr:from>
      <xdr:col>1</xdr:col>
      <xdr:colOff>11431</xdr:colOff>
      <xdr:row>0</xdr:row>
      <xdr:rowOff>15240</xdr:rowOff>
    </xdr:from>
    <xdr:to>
      <xdr:col>2</xdr:col>
      <xdr:colOff>79547</xdr:colOff>
      <xdr:row>1</xdr:row>
      <xdr:rowOff>24765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D6530F-44C7-4E24-8C0B-8A20C8583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6" y="15240"/>
          <a:ext cx="1277791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51"/>
  <sheetViews>
    <sheetView workbookViewId="0"/>
  </sheetViews>
  <sheetFormatPr defaultColWidth="9.140625" defaultRowHeight="15"/>
  <cols>
    <col min="1" max="1" width="3" style="2" bestFit="1" customWidth="1"/>
    <col min="2" max="2" width="18.140625" style="2" customWidth="1"/>
    <col min="3" max="3" width="14" style="2" customWidth="1"/>
    <col min="4" max="4" width="7.5703125" style="2" customWidth="1"/>
    <col min="5" max="5" width="5.42578125" style="2" bestFit="1" customWidth="1"/>
    <col min="6" max="6" width="6.5703125" style="2" bestFit="1" customWidth="1"/>
    <col min="7" max="7" width="7.85546875" style="2" customWidth="1"/>
    <col min="8" max="8" width="12.85546875" style="14" customWidth="1"/>
    <col min="9" max="9" width="11.7109375" style="2" customWidth="1"/>
    <col min="10" max="10" width="12.5703125" style="2" customWidth="1"/>
    <col min="11" max="16384" width="9.140625" style="2"/>
  </cols>
  <sheetData>
    <row r="1" spans="1:10" ht="21" customHeight="1">
      <c r="A1" s="6" t="s">
        <v>1</v>
      </c>
      <c r="B1" s="6"/>
      <c r="E1" s="6"/>
      <c r="F1" s="6"/>
      <c r="G1" s="6"/>
      <c r="H1" s="12"/>
      <c r="I1" s="152"/>
      <c r="J1" s="152"/>
    </row>
    <row r="2" spans="1:10" s="4" customFormat="1">
      <c r="A2" s="155"/>
      <c r="B2" s="155"/>
      <c r="E2" s="5"/>
      <c r="H2" s="13" t="s">
        <v>5</v>
      </c>
      <c r="J2" s="5" t="s">
        <v>6</v>
      </c>
    </row>
    <row r="3" spans="1:10">
      <c r="A3" s="145" t="s">
        <v>12</v>
      </c>
      <c r="B3" s="145"/>
      <c r="C3" s="156" t="s">
        <v>45</v>
      </c>
      <c r="D3" s="156"/>
      <c r="E3" s="156"/>
      <c r="F3" s="156"/>
      <c r="G3" s="11" t="s">
        <v>2</v>
      </c>
      <c r="H3" s="153" t="s">
        <v>47</v>
      </c>
      <c r="I3" s="154"/>
      <c r="J3" s="1"/>
    </row>
    <row r="4" spans="1:10">
      <c r="A4" s="145" t="s">
        <v>13</v>
      </c>
      <c r="B4" s="145"/>
      <c r="C4" s="156" t="s">
        <v>46</v>
      </c>
      <c r="D4" s="156"/>
      <c r="E4" s="156"/>
      <c r="F4" s="156"/>
      <c r="G4" s="11" t="s">
        <v>3</v>
      </c>
      <c r="H4" s="153" t="s">
        <v>48</v>
      </c>
      <c r="I4" s="154"/>
      <c r="J4" s="1"/>
    </row>
    <row r="5" spans="1:10">
      <c r="A5" s="145" t="s">
        <v>14</v>
      </c>
      <c r="B5" s="145"/>
      <c r="C5" s="156"/>
      <c r="D5" s="156"/>
      <c r="E5" s="156"/>
      <c r="F5" s="156"/>
      <c r="G5" s="11" t="s">
        <v>4</v>
      </c>
      <c r="H5" s="153" t="s">
        <v>49</v>
      </c>
      <c r="I5" s="154"/>
      <c r="J5" s="1"/>
    </row>
    <row r="6" spans="1:10">
      <c r="A6" s="145" t="s">
        <v>20</v>
      </c>
      <c r="B6" s="145"/>
      <c r="C6" s="22">
        <f ca="1">TODAY()</f>
        <v>46205</v>
      </c>
      <c r="E6" s="28" t="s">
        <v>41</v>
      </c>
      <c r="F6" s="3"/>
    </row>
    <row r="7" spans="1:10">
      <c r="A7" s="17"/>
      <c r="B7" s="17"/>
      <c r="C7" s="23"/>
      <c r="E7" s="28" t="s">
        <v>50</v>
      </c>
      <c r="F7" s="3"/>
    </row>
    <row r="8" spans="1:10" ht="15.75" thickBot="1">
      <c r="A8" s="148" t="s">
        <v>15</v>
      </c>
      <c r="B8" s="148"/>
      <c r="C8" s="148"/>
      <c r="D8" s="148"/>
      <c r="E8" s="148"/>
      <c r="F8" s="148"/>
      <c r="G8" s="148"/>
      <c r="H8" s="148"/>
      <c r="I8" s="148"/>
      <c r="J8" s="148"/>
    </row>
    <row r="9" spans="1:10">
      <c r="A9" s="7"/>
      <c r="B9" s="146" t="s">
        <v>19</v>
      </c>
      <c r="C9" s="147"/>
      <c r="D9" s="7" t="s">
        <v>0</v>
      </c>
      <c r="E9" s="7" t="s">
        <v>7</v>
      </c>
      <c r="F9" s="7" t="s">
        <v>11</v>
      </c>
      <c r="G9" s="8">
        <v>504</v>
      </c>
      <c r="H9" s="7" t="s">
        <v>8</v>
      </c>
      <c r="I9" s="8" t="s">
        <v>9</v>
      </c>
      <c r="J9" s="9" t="s">
        <v>10</v>
      </c>
    </row>
    <row r="10" spans="1:10">
      <c r="A10" s="18">
        <v>1</v>
      </c>
      <c r="B10" s="150" t="s">
        <v>24</v>
      </c>
      <c r="C10" s="151"/>
      <c r="D10" s="33" t="s">
        <v>25</v>
      </c>
      <c r="E10" s="34">
        <v>3</v>
      </c>
      <c r="F10" s="34">
        <v>2.5</v>
      </c>
      <c r="G10" s="35"/>
      <c r="H10" s="36">
        <v>1180</v>
      </c>
      <c r="I10" s="35" t="s">
        <v>3</v>
      </c>
      <c r="J10" s="37" t="s">
        <v>26</v>
      </c>
    </row>
    <row r="11" spans="1:10">
      <c r="A11" s="18">
        <v>2</v>
      </c>
      <c r="B11" s="150" t="s">
        <v>44</v>
      </c>
      <c r="C11" s="151"/>
      <c r="D11" s="33" t="s">
        <v>25</v>
      </c>
      <c r="E11" s="34">
        <v>3</v>
      </c>
      <c r="F11" s="34">
        <v>2.5</v>
      </c>
      <c r="G11" s="35"/>
      <c r="H11" s="36">
        <v>1180</v>
      </c>
      <c r="I11" s="35" t="s">
        <v>3</v>
      </c>
      <c r="J11" s="37" t="s">
        <v>26</v>
      </c>
    </row>
    <row r="12" spans="1:10">
      <c r="A12" s="18">
        <v>3</v>
      </c>
      <c r="B12" s="150" t="s">
        <v>44</v>
      </c>
      <c r="C12" s="151"/>
      <c r="D12" s="33" t="s">
        <v>27</v>
      </c>
      <c r="E12" s="34">
        <v>3</v>
      </c>
      <c r="F12" s="34">
        <v>2.5</v>
      </c>
      <c r="G12" s="35"/>
      <c r="H12" s="36">
        <v>1180</v>
      </c>
      <c r="I12" s="37" t="s">
        <v>4</v>
      </c>
      <c r="J12" s="37" t="s">
        <v>28</v>
      </c>
    </row>
    <row r="13" spans="1:10">
      <c r="A13" s="18">
        <v>4</v>
      </c>
      <c r="B13" s="150" t="s">
        <v>29</v>
      </c>
      <c r="C13" s="151"/>
      <c r="D13" s="33" t="s">
        <v>25</v>
      </c>
      <c r="E13" s="34">
        <v>2</v>
      </c>
      <c r="F13" s="34">
        <v>1.5</v>
      </c>
      <c r="G13" s="35"/>
      <c r="H13" s="36">
        <v>960</v>
      </c>
      <c r="I13" s="35" t="s">
        <v>3</v>
      </c>
      <c r="J13" s="37" t="s">
        <v>26</v>
      </c>
    </row>
    <row r="14" spans="1:10">
      <c r="A14" s="18">
        <v>5</v>
      </c>
      <c r="B14" s="150" t="s">
        <v>29</v>
      </c>
      <c r="C14" s="151"/>
      <c r="D14" s="33" t="s">
        <v>27</v>
      </c>
      <c r="E14" s="34">
        <v>3</v>
      </c>
      <c r="F14" s="34">
        <v>2.5</v>
      </c>
      <c r="G14" s="35"/>
      <c r="H14" s="36">
        <v>1180</v>
      </c>
      <c r="I14" s="35" t="s">
        <v>2</v>
      </c>
      <c r="J14" s="35" t="s">
        <v>30</v>
      </c>
    </row>
    <row r="15" spans="1:10">
      <c r="A15" s="18">
        <v>6</v>
      </c>
      <c r="B15" s="150" t="s">
        <v>29</v>
      </c>
      <c r="C15" s="151"/>
      <c r="D15" s="33" t="s">
        <v>31</v>
      </c>
      <c r="E15" s="34">
        <v>3</v>
      </c>
      <c r="F15" s="34">
        <v>2.5</v>
      </c>
      <c r="G15" s="35"/>
      <c r="H15" s="36">
        <v>1180</v>
      </c>
      <c r="I15" s="35" t="s">
        <v>2</v>
      </c>
      <c r="J15" s="35" t="s">
        <v>30</v>
      </c>
    </row>
    <row r="16" spans="1:10">
      <c r="A16" s="18">
        <v>7</v>
      </c>
      <c r="B16" s="150" t="s">
        <v>32</v>
      </c>
      <c r="C16" s="151"/>
      <c r="D16" s="33" t="s">
        <v>25</v>
      </c>
      <c r="E16" s="34">
        <v>3</v>
      </c>
      <c r="F16" s="34">
        <v>2.5</v>
      </c>
      <c r="G16" s="35"/>
      <c r="H16" s="36">
        <v>1180</v>
      </c>
      <c r="I16" s="35" t="s">
        <v>2</v>
      </c>
      <c r="J16" s="35" t="s">
        <v>30</v>
      </c>
    </row>
    <row r="17" spans="1:10">
      <c r="A17" s="18">
        <v>8</v>
      </c>
      <c r="B17" s="150" t="s">
        <v>32</v>
      </c>
      <c r="C17" s="151"/>
      <c r="D17" s="33" t="s">
        <v>27</v>
      </c>
      <c r="E17" s="34">
        <v>3</v>
      </c>
      <c r="F17" s="34">
        <v>2.5</v>
      </c>
      <c r="G17" s="35"/>
      <c r="H17" s="36">
        <v>1180</v>
      </c>
      <c r="I17" s="35" t="s">
        <v>2</v>
      </c>
      <c r="J17" s="35" t="s">
        <v>30</v>
      </c>
    </row>
    <row r="18" spans="1:10">
      <c r="A18" s="18">
        <v>9</v>
      </c>
      <c r="B18" s="150" t="s">
        <v>32</v>
      </c>
      <c r="C18" s="151"/>
      <c r="D18" s="33" t="s">
        <v>31</v>
      </c>
      <c r="E18" s="34">
        <v>3</v>
      </c>
      <c r="F18" s="34">
        <v>2.5</v>
      </c>
      <c r="G18" s="35"/>
      <c r="H18" s="36">
        <v>1180</v>
      </c>
      <c r="I18" s="35" t="s">
        <v>2</v>
      </c>
      <c r="J18" s="35" t="s">
        <v>30</v>
      </c>
    </row>
    <row r="19" spans="1:10">
      <c r="A19" s="18">
        <v>10</v>
      </c>
      <c r="B19" s="150" t="s">
        <v>32</v>
      </c>
      <c r="C19" s="151"/>
      <c r="D19" s="33" t="s">
        <v>33</v>
      </c>
      <c r="E19" s="34">
        <v>3</v>
      </c>
      <c r="F19" s="34">
        <v>2.5</v>
      </c>
      <c r="G19" s="35"/>
      <c r="H19" s="36">
        <v>1180</v>
      </c>
      <c r="I19" s="35" t="s">
        <v>2</v>
      </c>
      <c r="J19" s="35" t="s">
        <v>30</v>
      </c>
    </row>
    <row r="20" spans="1:10">
      <c r="A20" s="18">
        <v>11</v>
      </c>
      <c r="B20" s="150" t="s">
        <v>32</v>
      </c>
      <c r="C20" s="151"/>
      <c r="D20" s="33" t="s">
        <v>34</v>
      </c>
      <c r="E20" s="34">
        <v>3</v>
      </c>
      <c r="F20" s="34">
        <v>2.5</v>
      </c>
      <c r="G20" s="35"/>
      <c r="H20" s="36">
        <v>1180</v>
      </c>
      <c r="I20" s="35" t="s">
        <v>2</v>
      </c>
      <c r="J20" s="35" t="s">
        <v>30</v>
      </c>
    </row>
    <row r="21" spans="1:10">
      <c r="A21" s="18">
        <v>12</v>
      </c>
      <c r="B21" s="150" t="s">
        <v>32</v>
      </c>
      <c r="C21" s="151"/>
      <c r="D21" s="33" t="s">
        <v>35</v>
      </c>
      <c r="E21" s="34">
        <v>2</v>
      </c>
      <c r="F21" s="34">
        <v>1.5</v>
      </c>
      <c r="G21" s="35"/>
      <c r="H21" s="36">
        <v>960</v>
      </c>
      <c r="I21" s="35" t="s">
        <v>2</v>
      </c>
      <c r="J21" s="35" t="s">
        <v>36</v>
      </c>
    </row>
    <row r="22" spans="1:10">
      <c r="A22" s="18">
        <v>13</v>
      </c>
      <c r="B22" s="150" t="s">
        <v>32</v>
      </c>
      <c r="C22" s="151"/>
      <c r="D22" s="33" t="s">
        <v>37</v>
      </c>
      <c r="E22" s="34">
        <v>3</v>
      </c>
      <c r="F22" s="34">
        <v>2</v>
      </c>
      <c r="G22" s="35" t="s">
        <v>41</v>
      </c>
      <c r="H22" s="36">
        <v>1238</v>
      </c>
      <c r="I22" s="35" t="s">
        <v>2</v>
      </c>
      <c r="J22" s="35" t="s">
        <v>36</v>
      </c>
    </row>
    <row r="23" spans="1:10">
      <c r="A23" s="18">
        <v>14</v>
      </c>
      <c r="B23" s="150" t="s">
        <v>32</v>
      </c>
      <c r="C23" s="151"/>
      <c r="D23" s="33" t="s">
        <v>38</v>
      </c>
      <c r="E23" s="34">
        <v>3</v>
      </c>
      <c r="F23" s="34">
        <v>2.5</v>
      </c>
      <c r="G23" s="35"/>
      <c r="H23" s="36">
        <v>1180</v>
      </c>
      <c r="I23" s="35" t="s">
        <v>2</v>
      </c>
      <c r="J23" s="35" t="s">
        <v>30</v>
      </c>
    </row>
    <row r="24" spans="1:10">
      <c r="A24" s="18">
        <v>15</v>
      </c>
      <c r="B24" s="150" t="s">
        <v>32</v>
      </c>
      <c r="C24" s="151"/>
      <c r="D24" s="33" t="s">
        <v>39</v>
      </c>
      <c r="E24" s="34">
        <v>3</v>
      </c>
      <c r="F24" s="34">
        <v>2</v>
      </c>
      <c r="G24" s="35" t="s">
        <v>41</v>
      </c>
      <c r="H24" s="36">
        <v>1238</v>
      </c>
      <c r="I24" s="35" t="s">
        <v>3</v>
      </c>
      <c r="J24" s="37" t="s">
        <v>26</v>
      </c>
    </row>
    <row r="25" spans="1:10">
      <c r="A25" s="18">
        <v>16</v>
      </c>
      <c r="B25" s="149"/>
      <c r="C25" s="149"/>
      <c r="D25" s="26"/>
      <c r="E25" s="19"/>
      <c r="F25" s="19"/>
      <c r="G25" s="29"/>
      <c r="H25" s="20"/>
      <c r="I25" s="29"/>
      <c r="J25" s="30"/>
    </row>
    <row r="26" spans="1:10">
      <c r="A26" s="18">
        <v>17</v>
      </c>
      <c r="B26" s="149"/>
      <c r="C26" s="149"/>
      <c r="D26" s="26"/>
      <c r="E26" s="19"/>
      <c r="F26" s="19"/>
      <c r="G26" s="29"/>
      <c r="H26" s="20"/>
      <c r="I26" s="29"/>
      <c r="J26" s="30"/>
    </row>
    <row r="27" spans="1:10">
      <c r="A27" s="18">
        <v>18</v>
      </c>
      <c r="B27" s="149"/>
      <c r="C27" s="149"/>
      <c r="D27" s="26"/>
      <c r="E27" s="19"/>
      <c r="F27" s="19"/>
      <c r="G27" s="29"/>
      <c r="H27" s="20"/>
      <c r="I27" s="29"/>
      <c r="J27" s="30"/>
    </row>
    <row r="28" spans="1:10">
      <c r="A28" s="18">
        <v>19</v>
      </c>
      <c r="B28" s="149"/>
      <c r="C28" s="149"/>
      <c r="D28" s="26"/>
      <c r="E28" s="19"/>
      <c r="F28" s="19"/>
      <c r="G28" s="29"/>
      <c r="H28" s="20"/>
      <c r="I28" s="29"/>
      <c r="J28" s="30"/>
    </row>
    <row r="29" spans="1:10">
      <c r="A29" s="18">
        <v>20</v>
      </c>
      <c r="B29" s="149"/>
      <c r="C29" s="149"/>
      <c r="D29" s="26"/>
      <c r="E29" s="19"/>
      <c r="F29" s="19"/>
      <c r="G29" s="29"/>
      <c r="H29" s="20"/>
      <c r="I29" s="29"/>
      <c r="J29" s="30"/>
    </row>
    <row r="30" spans="1:10">
      <c r="A30" s="18">
        <v>21</v>
      </c>
      <c r="B30" s="149"/>
      <c r="C30" s="149"/>
      <c r="D30" s="26"/>
      <c r="E30" s="19"/>
      <c r="F30" s="19"/>
      <c r="G30" s="29"/>
      <c r="H30" s="20"/>
      <c r="I30" s="29"/>
      <c r="J30" s="30"/>
    </row>
    <row r="31" spans="1:10">
      <c r="A31" s="18">
        <v>22</v>
      </c>
      <c r="B31" s="149"/>
      <c r="C31" s="149"/>
      <c r="D31" s="26"/>
      <c r="E31" s="19"/>
      <c r="F31" s="19"/>
      <c r="G31" s="29"/>
      <c r="H31" s="20"/>
      <c r="I31" s="29"/>
      <c r="J31" s="30"/>
    </row>
    <row r="32" spans="1:10">
      <c r="A32" s="18">
        <v>23</v>
      </c>
      <c r="B32" s="149"/>
      <c r="C32" s="149"/>
      <c r="D32" s="26"/>
      <c r="E32" s="19"/>
      <c r="F32" s="19"/>
      <c r="G32" s="29"/>
      <c r="H32" s="20"/>
      <c r="I32" s="29"/>
      <c r="J32" s="30"/>
    </row>
    <row r="33" spans="1:10">
      <c r="A33" s="18">
        <v>24</v>
      </c>
      <c r="B33" s="149"/>
      <c r="C33" s="149"/>
      <c r="D33" s="26"/>
      <c r="E33" s="19"/>
      <c r="F33" s="19"/>
      <c r="G33" s="29"/>
      <c r="H33" s="20"/>
      <c r="I33" s="29"/>
      <c r="J33" s="30"/>
    </row>
    <row r="34" spans="1:10">
      <c r="A34" s="18">
        <v>25</v>
      </c>
      <c r="B34" s="149"/>
      <c r="C34" s="149"/>
      <c r="D34" s="26"/>
      <c r="E34" s="19"/>
      <c r="F34" s="19"/>
      <c r="G34" s="29"/>
      <c r="H34" s="20"/>
      <c r="I34" s="29"/>
      <c r="J34" s="30"/>
    </row>
    <row r="35" spans="1:10" ht="15.75">
      <c r="C35" s="10"/>
      <c r="D35" s="10"/>
      <c r="E35" s="10"/>
      <c r="F35" s="10"/>
      <c r="G35" s="10"/>
      <c r="H35" s="15"/>
      <c r="I35" s="10"/>
      <c r="J35" s="10"/>
    </row>
    <row r="36" spans="1:10" ht="15.75" customHeight="1" thickBot="1">
      <c r="A36" s="148" t="s">
        <v>16</v>
      </c>
      <c r="B36" s="148"/>
      <c r="C36" s="148"/>
      <c r="D36" s="148"/>
      <c r="E36" s="148"/>
      <c r="F36" s="148"/>
      <c r="G36" s="148"/>
      <c r="H36" s="148"/>
      <c r="I36" s="148"/>
      <c r="J36" s="148"/>
    </row>
    <row r="37" spans="1:10">
      <c r="A37" s="7"/>
      <c r="B37" s="146" t="s">
        <v>23</v>
      </c>
      <c r="C37" s="147"/>
      <c r="D37" s="7" t="s">
        <v>17</v>
      </c>
      <c r="E37" s="7" t="s">
        <v>7</v>
      </c>
      <c r="F37" s="7" t="s">
        <v>11</v>
      </c>
      <c r="G37" s="8" t="s">
        <v>21</v>
      </c>
      <c r="H37" s="7" t="s">
        <v>22</v>
      </c>
      <c r="I37" s="8" t="s">
        <v>2</v>
      </c>
      <c r="J37" s="9" t="s">
        <v>3</v>
      </c>
    </row>
    <row r="38" spans="1:10">
      <c r="A38" s="18">
        <v>1</v>
      </c>
      <c r="B38" s="144" t="s">
        <v>40</v>
      </c>
      <c r="C38" s="144"/>
      <c r="D38" s="21">
        <f>IF(E38="","",COUNTIFS(E$10:E$34,E38,F$10:F$34,F38))</f>
        <v>2</v>
      </c>
      <c r="E38" s="19">
        <v>3</v>
      </c>
      <c r="F38" s="19">
        <v>2</v>
      </c>
      <c r="G38" s="25">
        <f>IF(E38="","",COUNTIFS(E$10:E$34,E38,F$10:F$34,F38,G$10:G$34,"Y"))</f>
        <v>2</v>
      </c>
      <c r="H38" s="24">
        <f>IF(E38="","",SUMIFS($H$10:$H$34,E$10:E$34,E38,F$10:F$34,F38))</f>
        <v>2476</v>
      </c>
      <c r="I38" s="32">
        <f>IF(E38="","",SUMIFS($H$10:$H$34,$E$10:$E$34,$E38,$F$10:$F$34,$F38,$I$10:$I$34,"HOME")/$H$48)</f>
        <v>7.1247697974217317E-2</v>
      </c>
      <c r="J38" s="32">
        <f>IF(E38="","",SUMIFS($H$10:$H$34,$E$10:$E$34,$E38,$F$10:$F$34,$F38,$I$10:$I$34,"NHTF")/$H$48)</f>
        <v>7.1247697974217317E-2</v>
      </c>
    </row>
    <row r="39" spans="1:10">
      <c r="A39" s="18">
        <v>2</v>
      </c>
      <c r="B39" s="144" t="s">
        <v>42</v>
      </c>
      <c r="C39" s="144"/>
      <c r="D39" s="21">
        <f t="shared" ref="D39:D47" si="0">IF(E39="","",COUNTIFS(E$10:E$34,E39,F$10:F$34,F39))</f>
        <v>11</v>
      </c>
      <c r="E39" s="19">
        <v>3</v>
      </c>
      <c r="F39" s="19">
        <v>2.5</v>
      </c>
      <c r="G39" s="25">
        <f t="shared" ref="G39:G47" si="1">IF(E39="","",COUNTIFS(E$10:E$34,E39,F$10:F$34,F39,G$10:G$34,"Y"))</f>
        <v>0</v>
      </c>
      <c r="H39" s="24">
        <f t="shared" ref="H39:H47" si="2">IF(E39="","",SUMIFS($H$10:$H$34,E$10:E$34,E39,F$10:F$34,F39))</f>
        <v>12980</v>
      </c>
      <c r="I39" s="32">
        <f t="shared" ref="I39:I47" si="3">IF(E39="","",SUMIFS($H$10:$H$34,$E$10:$E$34,$E39,$F$10:$F$34,$F39,$I$10:$I$34,"HOME")/$H$48)</f>
        <v>0.54327808471454875</v>
      </c>
      <c r="J39" s="32">
        <f t="shared" ref="J39:J47" si="4">IF(E39="","",SUMIFS($H$10:$H$34,$E$10:$E$34,$E39,$F$10:$F$34,$F39,$I$10:$I$34,"NHTF")/$H$48)</f>
        <v>0.13581952117863719</v>
      </c>
    </row>
    <row r="40" spans="1:10">
      <c r="A40" s="18">
        <v>3</v>
      </c>
      <c r="B40" s="144" t="s">
        <v>43</v>
      </c>
      <c r="C40" s="144"/>
      <c r="D40" s="21">
        <f t="shared" si="0"/>
        <v>2</v>
      </c>
      <c r="E40" s="19">
        <v>2</v>
      </c>
      <c r="F40" s="19">
        <v>1.5</v>
      </c>
      <c r="G40" s="25">
        <f t="shared" si="1"/>
        <v>0</v>
      </c>
      <c r="H40" s="24">
        <f t="shared" si="2"/>
        <v>1920</v>
      </c>
      <c r="I40" s="32">
        <f t="shared" si="3"/>
        <v>5.5248618784530384E-2</v>
      </c>
      <c r="J40" s="32">
        <f t="shared" si="4"/>
        <v>5.5248618784530384E-2</v>
      </c>
    </row>
    <row r="41" spans="1:10">
      <c r="A41" s="18">
        <v>4</v>
      </c>
      <c r="B41" s="144"/>
      <c r="C41" s="144"/>
      <c r="D41" s="21" t="str">
        <f t="shared" si="0"/>
        <v/>
      </c>
      <c r="E41" s="19"/>
      <c r="F41" s="19"/>
      <c r="G41" s="25" t="str">
        <f t="shared" si="1"/>
        <v/>
      </c>
      <c r="H41" s="24" t="str">
        <f t="shared" si="2"/>
        <v/>
      </c>
      <c r="I41" s="32" t="str">
        <f t="shared" si="3"/>
        <v/>
      </c>
      <c r="J41" s="32" t="str">
        <f t="shared" si="4"/>
        <v/>
      </c>
    </row>
    <row r="42" spans="1:10">
      <c r="A42" s="18">
        <v>5</v>
      </c>
      <c r="B42" s="144"/>
      <c r="C42" s="144"/>
      <c r="D42" s="21" t="str">
        <f t="shared" si="0"/>
        <v/>
      </c>
      <c r="E42" s="19"/>
      <c r="F42" s="19"/>
      <c r="G42" s="25" t="str">
        <f t="shared" si="1"/>
        <v/>
      </c>
      <c r="H42" s="24" t="str">
        <f t="shared" si="2"/>
        <v/>
      </c>
      <c r="I42" s="32" t="str">
        <f t="shared" si="3"/>
        <v/>
      </c>
      <c r="J42" s="32" t="str">
        <f t="shared" si="4"/>
        <v/>
      </c>
    </row>
    <row r="43" spans="1:10">
      <c r="A43" s="18">
        <v>6</v>
      </c>
      <c r="B43" s="144"/>
      <c r="C43" s="144"/>
      <c r="D43" s="21" t="str">
        <f t="shared" si="0"/>
        <v/>
      </c>
      <c r="E43" s="19"/>
      <c r="F43" s="19"/>
      <c r="G43" s="25" t="str">
        <f t="shared" si="1"/>
        <v/>
      </c>
      <c r="H43" s="24" t="str">
        <f t="shared" si="2"/>
        <v/>
      </c>
      <c r="I43" s="32" t="str">
        <f t="shared" si="3"/>
        <v/>
      </c>
      <c r="J43" s="32" t="str">
        <f t="shared" si="4"/>
        <v/>
      </c>
    </row>
    <row r="44" spans="1:10">
      <c r="A44" s="18">
        <v>7</v>
      </c>
      <c r="B44" s="144"/>
      <c r="C44" s="144"/>
      <c r="D44" s="21" t="str">
        <f t="shared" si="0"/>
        <v/>
      </c>
      <c r="E44" s="19"/>
      <c r="F44" s="19"/>
      <c r="G44" s="25" t="str">
        <f t="shared" si="1"/>
        <v/>
      </c>
      <c r="H44" s="24" t="str">
        <f t="shared" si="2"/>
        <v/>
      </c>
      <c r="I44" s="32" t="str">
        <f t="shared" si="3"/>
        <v/>
      </c>
      <c r="J44" s="32" t="str">
        <f t="shared" si="4"/>
        <v/>
      </c>
    </row>
    <row r="45" spans="1:10">
      <c r="A45" s="18">
        <v>8</v>
      </c>
      <c r="B45" s="144"/>
      <c r="C45" s="144"/>
      <c r="D45" s="21" t="str">
        <f t="shared" si="0"/>
        <v/>
      </c>
      <c r="E45" s="19"/>
      <c r="F45" s="19"/>
      <c r="G45" s="25" t="str">
        <f t="shared" si="1"/>
        <v/>
      </c>
      <c r="H45" s="24" t="str">
        <f t="shared" si="2"/>
        <v/>
      </c>
      <c r="I45" s="32" t="str">
        <f t="shared" si="3"/>
        <v/>
      </c>
      <c r="J45" s="32" t="str">
        <f t="shared" si="4"/>
        <v/>
      </c>
    </row>
    <row r="46" spans="1:10">
      <c r="A46" s="18">
        <v>9</v>
      </c>
      <c r="B46" s="144"/>
      <c r="C46" s="144"/>
      <c r="D46" s="21" t="str">
        <f t="shared" si="0"/>
        <v/>
      </c>
      <c r="E46" s="19"/>
      <c r="F46" s="19"/>
      <c r="G46" s="25" t="str">
        <f t="shared" si="1"/>
        <v/>
      </c>
      <c r="H46" s="24" t="str">
        <f t="shared" si="2"/>
        <v/>
      </c>
      <c r="I46" s="32" t="str">
        <f t="shared" si="3"/>
        <v/>
      </c>
      <c r="J46" s="32" t="str">
        <f t="shared" si="4"/>
        <v/>
      </c>
    </row>
    <row r="47" spans="1:10">
      <c r="A47" s="18">
        <v>10</v>
      </c>
      <c r="B47" s="144"/>
      <c r="C47" s="144"/>
      <c r="D47" s="21" t="str">
        <f t="shared" si="0"/>
        <v/>
      </c>
      <c r="E47" s="19"/>
      <c r="F47" s="19"/>
      <c r="G47" s="25" t="str">
        <f t="shared" si="1"/>
        <v/>
      </c>
      <c r="H47" s="24" t="str">
        <f t="shared" si="2"/>
        <v/>
      </c>
      <c r="I47" s="32" t="str">
        <f t="shared" si="3"/>
        <v/>
      </c>
      <c r="J47" s="32" t="str">
        <f t="shared" si="4"/>
        <v/>
      </c>
    </row>
    <row r="48" spans="1:10">
      <c r="C48" s="11" t="s">
        <v>18</v>
      </c>
      <c r="D48" s="16">
        <f>SUM(D38:D47)</f>
        <v>15</v>
      </c>
      <c r="E48" s="4"/>
      <c r="F48" s="4"/>
      <c r="G48" s="4"/>
      <c r="H48" s="31">
        <f>SUM(H38:H47)</f>
        <v>17376</v>
      </c>
      <c r="I48" s="27">
        <f>SUM(I38:I47)</f>
        <v>0.66977440147329637</v>
      </c>
      <c r="J48" s="27">
        <f>SUM(J38:J47)</f>
        <v>0.26231583793738489</v>
      </c>
    </row>
    <row r="50" spans="10:10" ht="23.25">
      <c r="J50" s="39" t="s">
        <v>51</v>
      </c>
    </row>
    <row r="51" spans="10:10">
      <c r="J51" s="38"/>
    </row>
  </sheetData>
  <sheetProtection selectLockedCells="1"/>
  <mergeCells count="51">
    <mergeCell ref="B11:C11"/>
    <mergeCell ref="I1:J1"/>
    <mergeCell ref="H3:I3"/>
    <mergeCell ref="H4:I4"/>
    <mergeCell ref="H5:I5"/>
    <mergeCell ref="B9:C9"/>
    <mergeCell ref="A2:B2"/>
    <mergeCell ref="A3:B3"/>
    <mergeCell ref="A4:B4"/>
    <mergeCell ref="A5:B5"/>
    <mergeCell ref="C3:F3"/>
    <mergeCell ref="C4:F4"/>
    <mergeCell ref="C5:F5"/>
    <mergeCell ref="A8:J8"/>
    <mergeCell ref="B10:C10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27:C27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46:C46"/>
    <mergeCell ref="B47:C47"/>
    <mergeCell ref="A6:B6"/>
    <mergeCell ref="B41:C41"/>
    <mergeCell ref="B42:C42"/>
    <mergeCell ref="B43:C43"/>
    <mergeCell ref="B44:C44"/>
    <mergeCell ref="B45:C45"/>
    <mergeCell ref="B37:C37"/>
    <mergeCell ref="A36:J36"/>
    <mergeCell ref="B38:C38"/>
    <mergeCell ref="B39:C39"/>
    <mergeCell ref="B40:C40"/>
    <mergeCell ref="B32:C32"/>
    <mergeCell ref="B33:C33"/>
    <mergeCell ref="B34:C34"/>
  </mergeCells>
  <dataValidations count="2">
    <dataValidation type="list" allowBlank="1" showInputMessage="1" showErrorMessage="1" sqref="I10:I34" xr:uid="{00000000-0002-0000-0000-000000000000}">
      <formula1>$G$3:$G$6</formula1>
    </dataValidation>
    <dataValidation type="list" allowBlank="1" showInputMessage="1" showErrorMessage="1" sqref="G10:G24" xr:uid="{00000000-0002-0000-0000-000001000000}">
      <formula1>$E$6:$E$7</formula1>
    </dataValidation>
  </dataValidations>
  <pageMargins left="0.45" right="0.45" top="0.5" bottom="0.5" header="0.3" footer="0.3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H80"/>
  <sheetViews>
    <sheetView showGridLines="0" tabSelected="1" zoomScaleNormal="100" workbookViewId="0">
      <selection activeCell="C3" sqref="C3:F3"/>
    </sheetView>
  </sheetViews>
  <sheetFormatPr defaultColWidth="0" defaultRowHeight="14.45" customHeight="1" zeroHeight="1"/>
  <cols>
    <col min="1" max="1" width="3" style="2" bestFit="1" customWidth="1"/>
    <col min="2" max="2" width="18.140625" style="2" customWidth="1"/>
    <col min="3" max="3" width="11.85546875" style="2" customWidth="1"/>
    <col min="4" max="4" width="7.85546875" style="2" customWidth="1"/>
    <col min="5" max="5" width="7.7109375" style="2" customWidth="1"/>
    <col min="6" max="6" width="8.140625" style="2" customWidth="1"/>
    <col min="7" max="7" width="6.42578125" style="2" bestFit="1" customWidth="1"/>
    <col min="8" max="8" width="5" style="2" customWidth="1"/>
    <col min="9" max="9" width="8.5703125" style="14" customWidth="1"/>
    <col min="10" max="10" width="8.85546875" style="2" customWidth="1"/>
    <col min="11" max="11" width="13.140625" style="2" customWidth="1"/>
    <col min="12" max="12" width="8.5703125" style="2" customWidth="1"/>
    <col min="13" max="13" width="10.140625" style="2" customWidth="1"/>
    <col min="14" max="14" width="6.28515625" style="2" customWidth="1"/>
    <col min="15" max="15" width="5.85546875" style="2" customWidth="1"/>
    <col min="16" max="16" width="6.42578125" style="2" customWidth="1"/>
    <col min="17" max="17" width="13.28515625" style="2" customWidth="1"/>
    <col min="18" max="18" width="14" style="2" customWidth="1"/>
    <col min="19" max="19" width="4.5703125" style="2" customWidth="1"/>
    <col min="20" max="20" width="33.7109375" style="2" customWidth="1"/>
    <col min="21" max="21" width="2.85546875" style="2" customWidth="1"/>
    <col min="22" max="22" width="4.28515625" style="2" customWidth="1"/>
    <col min="23" max="24" width="9.140625" style="2" customWidth="1"/>
    <col min="25" max="33" width="8.7109375" customWidth="1"/>
    <col min="34" max="34" width="2.85546875" customWidth="1"/>
    <col min="35" max="16384" width="8.7109375" hidden="1"/>
  </cols>
  <sheetData>
    <row r="1" spans="1:24" ht="26.25" customHeight="1">
      <c r="A1" s="219" t="s">
        <v>83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157" t="s">
        <v>99</v>
      </c>
      <c r="R1" s="157"/>
      <c r="S1" s="157"/>
      <c r="T1" s="157"/>
      <c r="U1" s="107"/>
      <c r="V1" s="108"/>
      <c r="W1" s="108"/>
      <c r="X1" s="106"/>
    </row>
    <row r="2" spans="1:24" ht="15.75">
      <c r="A2" s="228"/>
      <c r="B2" s="228"/>
      <c r="C2" s="236" t="str">
        <f>IF(C77="","PRINT ON LEGAL SIZE PAPER ONLY","")</f>
        <v>PRINT ON LEGAL SIZE PAPER ONLY</v>
      </c>
      <c r="D2" s="236"/>
      <c r="E2" s="236"/>
      <c r="F2" s="236"/>
      <c r="G2" s="40"/>
      <c r="H2" s="230" t="s">
        <v>5</v>
      </c>
      <c r="I2" s="230"/>
      <c r="J2" s="230"/>
      <c r="K2" s="231" t="s">
        <v>53</v>
      </c>
      <c r="L2" s="231"/>
      <c r="M2" s="41" t="s">
        <v>54</v>
      </c>
      <c r="N2" s="40" t="s">
        <v>17</v>
      </c>
      <c r="O2" s="49" t="s">
        <v>61</v>
      </c>
      <c r="P2" s="49" t="s">
        <v>62</v>
      </c>
      <c r="Q2" s="157"/>
      <c r="R2" s="157"/>
      <c r="S2" s="157"/>
      <c r="T2" s="157"/>
      <c r="U2" s="106"/>
      <c r="V2" s="106"/>
      <c r="W2" s="106"/>
      <c r="X2" s="106"/>
    </row>
    <row r="3" spans="1:24" ht="15">
      <c r="A3" s="206" t="s">
        <v>12</v>
      </c>
      <c r="B3" s="206"/>
      <c r="C3" s="229"/>
      <c r="D3" s="208"/>
      <c r="E3" s="208"/>
      <c r="F3" s="209"/>
      <c r="G3" s="42" t="s">
        <v>2</v>
      </c>
      <c r="H3" s="221"/>
      <c r="I3" s="221"/>
      <c r="J3" s="221"/>
      <c r="K3" s="210"/>
      <c r="L3" s="210"/>
      <c r="M3" s="112" t="str">
        <f>IF(K3="","",K3/$K$7)</f>
        <v/>
      </c>
      <c r="N3" s="65">
        <f t="shared" ref="N3:N6" si="0">COUNTIF(J$13:J$37,G3)+COUNTIFS(J$43:J$67,G3)</f>
        <v>0</v>
      </c>
      <c r="O3" s="65">
        <f>COUNTIFS(J$13:J$37,G3,L$13:L$37,"NC")+COUNTIFS(J$43:J$67,G3,L$43:L$67,"NC")</f>
        <v>0</v>
      </c>
      <c r="P3" s="66">
        <f>COUNTIFS(J$13:J$37,G3,L$13:L$37,"Rehab")+COUNTIFS(J$43:J$67,G3,L$43:L$67,"Rehab")</f>
        <v>0</v>
      </c>
      <c r="Q3" s="57"/>
      <c r="R3" s="57"/>
      <c r="S3" s="109"/>
      <c r="T3" s="110"/>
      <c r="U3" s="110"/>
      <c r="V3" s="111"/>
      <c r="W3" s="110"/>
      <c r="X3" s="106"/>
    </row>
    <row r="4" spans="1:24" ht="15">
      <c r="A4" s="206" t="s">
        <v>13</v>
      </c>
      <c r="B4" s="206"/>
      <c r="C4" s="229"/>
      <c r="D4" s="208"/>
      <c r="E4" s="208"/>
      <c r="F4" s="209"/>
      <c r="G4" s="42" t="s">
        <v>3</v>
      </c>
      <c r="H4" s="221"/>
      <c r="I4" s="221"/>
      <c r="J4" s="221"/>
      <c r="K4" s="210"/>
      <c r="L4" s="210"/>
      <c r="M4" s="112" t="str">
        <f>IF(K4="","",K4/$K$7)</f>
        <v/>
      </c>
      <c r="N4" s="65">
        <f t="shared" si="0"/>
        <v>0</v>
      </c>
      <c r="O4" s="65">
        <f t="shared" ref="O4:O6" si="1">COUNTIFS(J$13:J$37,G4,L$13:L$37,"NC")+COUNTIFS(J$43:J$67,G4,L$43:L$67,"NC")</f>
        <v>0</v>
      </c>
      <c r="P4" s="66">
        <f t="shared" ref="P4:P6" si="2">COUNTIFS(J$13:J$37,G4,L$13:L$37,"Rehab")+COUNTIFS(J$43:J$67,G4,L$43:L$67,"Rehab")</f>
        <v>0</v>
      </c>
      <c r="Q4" s="158" t="s">
        <v>88</v>
      </c>
      <c r="R4" s="159"/>
      <c r="S4" s="159"/>
      <c r="T4" s="160" t="s">
        <v>92</v>
      </c>
      <c r="U4" s="110"/>
      <c r="V4" s="111"/>
      <c r="W4" s="110"/>
      <c r="X4" s="106"/>
    </row>
    <row r="5" spans="1:24" ht="15">
      <c r="A5" s="206" t="s">
        <v>14</v>
      </c>
      <c r="B5" s="206"/>
      <c r="C5" s="229"/>
      <c r="D5" s="208"/>
      <c r="E5" s="208"/>
      <c r="F5" s="209"/>
      <c r="G5" s="42" t="s">
        <v>4</v>
      </c>
      <c r="H5" s="221"/>
      <c r="I5" s="221"/>
      <c r="J5" s="221"/>
      <c r="K5" s="210"/>
      <c r="L5" s="210"/>
      <c r="M5" s="112" t="str">
        <f>IF(K5="","",K5/$K$7)</f>
        <v/>
      </c>
      <c r="N5" s="65">
        <f t="shared" si="0"/>
        <v>0</v>
      </c>
      <c r="O5" s="65">
        <f t="shared" si="1"/>
        <v>0</v>
      </c>
      <c r="P5" s="66">
        <f t="shared" si="2"/>
        <v>0</v>
      </c>
      <c r="Q5" s="158"/>
      <c r="R5" s="159"/>
      <c r="S5" s="159"/>
      <c r="T5" s="161"/>
      <c r="U5" s="110"/>
      <c r="V5" s="111"/>
      <c r="W5" s="110"/>
      <c r="X5" s="106"/>
    </row>
    <row r="6" spans="1:24" ht="15" customHeight="1">
      <c r="A6" s="206" t="s">
        <v>52</v>
      </c>
      <c r="B6" s="206"/>
      <c r="C6" s="207"/>
      <c r="D6" s="208"/>
      <c r="E6" s="208"/>
      <c r="F6" s="209"/>
      <c r="G6" s="97" t="s">
        <v>76</v>
      </c>
      <c r="H6" s="221"/>
      <c r="I6" s="221"/>
      <c r="J6" s="221"/>
      <c r="K6" s="210"/>
      <c r="L6" s="210"/>
      <c r="M6" s="112" t="str">
        <f>IF(K6="","",K6/$K$7)</f>
        <v/>
      </c>
      <c r="N6" s="65">
        <f t="shared" si="0"/>
        <v>0</v>
      </c>
      <c r="O6" s="65">
        <f t="shared" si="1"/>
        <v>0</v>
      </c>
      <c r="P6" s="66">
        <f t="shared" si="2"/>
        <v>0</v>
      </c>
      <c r="Q6" s="57"/>
      <c r="R6" s="57"/>
      <c r="S6" s="110"/>
      <c r="T6" s="226" t="str">
        <f>IF(AND(OR(C3&lt;&gt;"",C4&lt;&gt;"",C5&lt;&gt;""),OR(T4="  --  Select Submission Type  --  ",T4="")),"Choose SRDP-14 Submission Type Above",INDEX(Tables!I2:I6,MATCH(T4,Tables!H2:H6,0)))</f>
        <v>Enter Rent Limits, UA's and Proposed Rents from APPROVED APPLICATION</v>
      </c>
      <c r="U6" s="110"/>
      <c r="V6" s="111"/>
      <c r="W6" s="110"/>
      <c r="X6" s="106"/>
    </row>
    <row r="7" spans="1:24" ht="15" customHeight="1">
      <c r="A7" s="206" t="s">
        <v>55</v>
      </c>
      <c r="B7" s="206"/>
      <c r="C7" s="222"/>
      <c r="D7" s="223"/>
      <c r="E7" s="69"/>
      <c r="F7" s="69"/>
      <c r="G7" s="90"/>
      <c r="H7" s="116"/>
      <c r="I7" s="116"/>
      <c r="J7" s="64" t="s">
        <v>71</v>
      </c>
      <c r="K7" s="211">
        <f>SUM(K3:K6)</f>
        <v>0</v>
      </c>
      <c r="L7" s="211"/>
      <c r="M7" s="44">
        <f>SUM(M3:M6)</f>
        <v>0</v>
      </c>
      <c r="N7" s="114">
        <f>SUM(N3:N6)</f>
        <v>0</v>
      </c>
      <c r="O7" s="115"/>
      <c r="P7" s="98"/>
      <c r="Q7" s="57"/>
      <c r="R7" s="57"/>
      <c r="S7" s="110"/>
      <c r="T7" s="227"/>
      <c r="U7" s="110"/>
      <c r="V7" s="111"/>
      <c r="W7" s="110"/>
      <c r="X7" s="106"/>
    </row>
    <row r="8" spans="1:24" ht="15.75">
      <c r="A8" s="52"/>
      <c r="B8" s="52"/>
      <c r="C8" s="56"/>
      <c r="D8" s="73"/>
      <c r="O8" s="45"/>
      <c r="R8" s="132"/>
      <c r="T8" s="227"/>
      <c r="U8" s="110"/>
      <c r="V8" s="111"/>
      <c r="W8" s="110"/>
      <c r="X8" s="106"/>
    </row>
    <row r="9" spans="1:24" ht="15.75">
      <c r="A9" s="46"/>
      <c r="B9" s="217" t="s">
        <v>65</v>
      </c>
      <c r="C9" s="217"/>
      <c r="D9" s="217"/>
      <c r="E9" s="66" t="str">
        <f>IF(OR(N7=0,N7&lt;=4),"",ROUNDUP(N7*0.05,0))</f>
        <v/>
      </c>
      <c r="F9" s="224" t="s">
        <v>73</v>
      </c>
      <c r="G9" s="212"/>
      <c r="H9" s="212"/>
      <c r="I9" s="225"/>
      <c r="J9" s="143" t="str">
        <f>IF(N7=0,"",(COUNTIF(I13:I37,"M")+COUNTIF(H43:H67,"M")))</f>
        <v/>
      </c>
      <c r="K9" s="213" t="str">
        <f>IF(N7=0,"",IF(J9&lt;E9,"Required Units Unmet",""))</f>
        <v/>
      </c>
      <c r="L9" s="213"/>
      <c r="M9" s="212" t="s">
        <v>58</v>
      </c>
      <c r="N9" s="212"/>
      <c r="O9" s="212"/>
      <c r="P9" s="65">
        <f>COUNTIFS(J:J,G3,K:K,"HOME Low")</f>
        <v>0</v>
      </c>
      <c r="S9" s="131"/>
      <c r="T9" s="227"/>
      <c r="U9" s="110"/>
      <c r="V9" s="111"/>
      <c r="W9" s="110"/>
      <c r="X9" s="106"/>
    </row>
    <row r="10" spans="1:24" ht="15.75">
      <c r="A10" s="53"/>
      <c r="B10" s="217" t="s">
        <v>66</v>
      </c>
      <c r="C10" s="217"/>
      <c r="D10" s="217"/>
      <c r="E10" s="66" t="str">
        <f>IF(OR(N7=0,N7&lt;=4),"",ROUNDUP(N7*0.02,0))</f>
        <v/>
      </c>
      <c r="F10" s="224" t="s">
        <v>74</v>
      </c>
      <c r="G10" s="212"/>
      <c r="H10" s="212"/>
      <c r="I10" s="225"/>
      <c r="J10" s="143" t="str">
        <f>IF(N7=0,"",(COUNTIF(I13:I37,"S")+COUNTIF(H43:H67,"S")))</f>
        <v/>
      </c>
      <c r="K10" s="213" t="str">
        <f>IF(N7=0,"",IF(J10&lt;E10,"Required Units Unmet",""))</f>
        <v/>
      </c>
      <c r="L10" s="213"/>
      <c r="M10" s="212" t="s">
        <v>57</v>
      </c>
      <c r="N10" s="212"/>
      <c r="O10" s="212"/>
      <c r="P10" s="65">
        <f>COUNTIFS(J:J,G3,K:K,"HOME High")</f>
        <v>0</v>
      </c>
      <c r="Q10" s="110"/>
      <c r="R10" s="137"/>
      <c r="S10" s="131"/>
      <c r="T10" s="133" t="str">
        <f>IF(T6="No Need To Enter Rent Limit, UA's or Proposed Rents","&lt;-- Indicates fields to leave blank","")</f>
        <v/>
      </c>
      <c r="U10" s="110"/>
      <c r="V10" s="111"/>
      <c r="W10" s="110"/>
      <c r="X10" s="106"/>
    </row>
    <row r="11" spans="1:24" ht="12.6" customHeight="1" thickBot="1">
      <c r="A11" s="186" t="s">
        <v>15</v>
      </c>
      <c r="B11" s="187"/>
      <c r="C11" s="187"/>
      <c r="D11" s="105"/>
      <c r="E11" s="105"/>
      <c r="F11" s="104"/>
      <c r="G11" s="104"/>
      <c r="H11" s="104"/>
      <c r="I11" s="104"/>
      <c r="J11" s="59"/>
      <c r="K11" s="60"/>
      <c r="L11" s="60"/>
      <c r="M11" s="60"/>
      <c r="N11" s="45"/>
      <c r="O11" s="53"/>
      <c r="P11" s="53"/>
      <c r="Q11" s="89"/>
      <c r="R11" s="89"/>
      <c r="S11" s="89"/>
      <c r="T11" s="110"/>
      <c r="U11" s="110"/>
      <c r="V11" s="111"/>
      <c r="W11" s="110"/>
      <c r="X11" s="106"/>
    </row>
    <row r="12" spans="1:24" ht="51.75" customHeight="1" thickBot="1">
      <c r="A12" s="102"/>
      <c r="B12" s="199" t="s">
        <v>63</v>
      </c>
      <c r="C12" s="200"/>
      <c r="D12" s="200"/>
      <c r="E12" s="103" t="s">
        <v>82</v>
      </c>
      <c r="F12" s="58" t="s">
        <v>0</v>
      </c>
      <c r="G12" s="58" t="s">
        <v>7</v>
      </c>
      <c r="H12" s="58" t="s">
        <v>11</v>
      </c>
      <c r="I12" s="58">
        <v>504</v>
      </c>
      <c r="J12" s="58" t="s">
        <v>9</v>
      </c>
      <c r="K12" s="58" t="s">
        <v>10</v>
      </c>
      <c r="L12" s="101" t="s">
        <v>79</v>
      </c>
      <c r="M12" s="123" t="s">
        <v>84</v>
      </c>
      <c r="N12" s="214" t="s">
        <v>81</v>
      </c>
      <c r="O12" s="215"/>
      <c r="P12" s="216" t="s">
        <v>89</v>
      </c>
      <c r="Q12" s="216"/>
      <c r="R12" s="113" t="s">
        <v>64</v>
      </c>
      <c r="S12" s="188" t="s">
        <v>68</v>
      </c>
      <c r="T12" s="189"/>
      <c r="V12" s="111"/>
      <c r="W12" s="110"/>
      <c r="X12" s="106"/>
    </row>
    <row r="13" spans="1:24" ht="16.899999999999999" customHeight="1">
      <c r="A13" s="117">
        <v>1</v>
      </c>
      <c r="B13" s="201"/>
      <c r="C13" s="202"/>
      <c r="D13" s="202"/>
      <c r="E13" s="119"/>
      <c r="F13" s="71"/>
      <c r="G13" s="78"/>
      <c r="H13" s="78"/>
      <c r="I13" s="68"/>
      <c r="J13" s="80"/>
      <c r="K13" s="134"/>
      <c r="L13" s="82"/>
      <c r="M13" s="138"/>
      <c r="N13" s="179"/>
      <c r="O13" s="180"/>
      <c r="P13" s="181" t="str">
        <f>IF(M13=0,"",M13-N13)</f>
        <v/>
      </c>
      <c r="Q13" s="181"/>
      <c r="R13" s="139"/>
      <c r="S13" s="182"/>
      <c r="T13" s="183"/>
      <c r="V13" s="111"/>
      <c r="W13" s="110"/>
      <c r="X13" s="106"/>
    </row>
    <row r="14" spans="1:24" ht="16.899999999999999" customHeight="1">
      <c r="A14" s="118">
        <v>2</v>
      </c>
      <c r="B14" s="201"/>
      <c r="C14" s="202"/>
      <c r="D14" s="202"/>
      <c r="E14" s="120"/>
      <c r="F14" s="72"/>
      <c r="G14" s="79"/>
      <c r="H14" s="79"/>
      <c r="I14" s="68"/>
      <c r="J14" s="80"/>
      <c r="K14" s="134"/>
      <c r="L14" s="81"/>
      <c r="M14" s="138"/>
      <c r="N14" s="179"/>
      <c r="O14" s="180"/>
      <c r="P14" s="181" t="str">
        <f t="shared" ref="P14:P37" si="3">IF(M14=0,"",M14-N14)</f>
        <v/>
      </c>
      <c r="Q14" s="181"/>
      <c r="R14" s="99"/>
      <c r="S14" s="182"/>
      <c r="T14" s="183"/>
      <c r="V14" s="111"/>
      <c r="W14" s="110"/>
      <c r="X14" s="106"/>
    </row>
    <row r="15" spans="1:24" ht="16.899999999999999" customHeight="1">
      <c r="A15" s="118">
        <v>3</v>
      </c>
      <c r="B15" s="201"/>
      <c r="C15" s="202"/>
      <c r="D15" s="202"/>
      <c r="E15" s="120"/>
      <c r="F15" s="72"/>
      <c r="G15" s="79"/>
      <c r="H15" s="79"/>
      <c r="I15" s="68"/>
      <c r="J15" s="80"/>
      <c r="K15" s="134"/>
      <c r="L15" s="81"/>
      <c r="M15" s="138"/>
      <c r="N15" s="179"/>
      <c r="O15" s="180"/>
      <c r="P15" s="181" t="str">
        <f t="shared" si="3"/>
        <v/>
      </c>
      <c r="Q15" s="181"/>
      <c r="R15" s="99"/>
      <c r="S15" s="182"/>
      <c r="T15" s="183"/>
      <c r="V15" s="111"/>
      <c r="W15" s="110"/>
      <c r="X15" s="106"/>
    </row>
    <row r="16" spans="1:24" ht="16.899999999999999" customHeight="1">
      <c r="A16" s="118">
        <v>4</v>
      </c>
      <c r="B16" s="201"/>
      <c r="C16" s="202"/>
      <c r="D16" s="202"/>
      <c r="E16" s="120"/>
      <c r="F16" s="72"/>
      <c r="G16" s="79"/>
      <c r="H16" s="79"/>
      <c r="I16" s="68"/>
      <c r="J16" s="80"/>
      <c r="K16" s="134"/>
      <c r="L16" s="81"/>
      <c r="M16" s="138"/>
      <c r="N16" s="179"/>
      <c r="O16" s="180"/>
      <c r="P16" s="181" t="str">
        <f t="shared" si="3"/>
        <v/>
      </c>
      <c r="Q16" s="181"/>
      <c r="R16" s="99"/>
      <c r="S16" s="182"/>
      <c r="T16" s="183"/>
      <c r="V16" s="111"/>
      <c r="W16" s="110"/>
      <c r="X16" s="106"/>
    </row>
    <row r="17" spans="1:24" ht="16.899999999999999" customHeight="1">
      <c r="A17" s="118">
        <v>5</v>
      </c>
      <c r="B17" s="201"/>
      <c r="C17" s="202"/>
      <c r="D17" s="202"/>
      <c r="E17" s="120"/>
      <c r="F17" s="72"/>
      <c r="G17" s="79"/>
      <c r="H17" s="79"/>
      <c r="I17" s="68"/>
      <c r="J17" s="80"/>
      <c r="K17" s="134"/>
      <c r="L17" s="81"/>
      <c r="M17" s="138"/>
      <c r="N17" s="179"/>
      <c r="O17" s="180"/>
      <c r="P17" s="181" t="str">
        <f t="shared" si="3"/>
        <v/>
      </c>
      <c r="Q17" s="181"/>
      <c r="R17" s="99"/>
      <c r="S17" s="182"/>
      <c r="T17" s="183"/>
      <c r="V17" s="111"/>
      <c r="W17" s="110"/>
      <c r="X17" s="106"/>
    </row>
    <row r="18" spans="1:24" ht="16.899999999999999" customHeight="1">
      <c r="A18" s="118">
        <v>6</v>
      </c>
      <c r="B18" s="201"/>
      <c r="C18" s="202"/>
      <c r="D18" s="202"/>
      <c r="E18" s="120"/>
      <c r="F18" s="72"/>
      <c r="G18" s="79"/>
      <c r="H18" s="79"/>
      <c r="I18" s="68"/>
      <c r="J18" s="80"/>
      <c r="K18" s="134"/>
      <c r="L18" s="81"/>
      <c r="M18" s="138"/>
      <c r="N18" s="179"/>
      <c r="O18" s="180"/>
      <c r="P18" s="181" t="str">
        <f t="shared" si="3"/>
        <v/>
      </c>
      <c r="Q18" s="181"/>
      <c r="R18" s="99"/>
      <c r="S18" s="182"/>
      <c r="T18" s="183"/>
      <c r="V18" s="111"/>
      <c r="W18" s="110"/>
      <c r="X18" s="106"/>
    </row>
    <row r="19" spans="1:24" ht="16.899999999999999" customHeight="1">
      <c r="A19" s="118">
        <v>7</v>
      </c>
      <c r="B19" s="201"/>
      <c r="C19" s="202"/>
      <c r="D19" s="202"/>
      <c r="E19" s="120"/>
      <c r="F19" s="72"/>
      <c r="G19" s="79"/>
      <c r="H19" s="79"/>
      <c r="I19" s="68"/>
      <c r="J19" s="80"/>
      <c r="K19" s="134"/>
      <c r="L19" s="81"/>
      <c r="M19" s="138"/>
      <c r="N19" s="179"/>
      <c r="O19" s="180"/>
      <c r="P19" s="181" t="str">
        <f t="shared" si="3"/>
        <v/>
      </c>
      <c r="Q19" s="181"/>
      <c r="R19" s="99"/>
      <c r="S19" s="182"/>
      <c r="T19" s="183"/>
      <c r="V19" s="111"/>
      <c r="W19" s="110"/>
      <c r="X19" s="106"/>
    </row>
    <row r="20" spans="1:24" ht="16.899999999999999" customHeight="1">
      <c r="A20" s="118">
        <v>8</v>
      </c>
      <c r="B20" s="201"/>
      <c r="C20" s="202"/>
      <c r="D20" s="202"/>
      <c r="E20" s="120"/>
      <c r="F20" s="72"/>
      <c r="G20" s="79"/>
      <c r="H20" s="79"/>
      <c r="I20" s="68"/>
      <c r="J20" s="80"/>
      <c r="K20" s="134"/>
      <c r="L20" s="81"/>
      <c r="M20" s="138"/>
      <c r="N20" s="179"/>
      <c r="O20" s="180"/>
      <c r="P20" s="181" t="str">
        <f t="shared" si="3"/>
        <v/>
      </c>
      <c r="Q20" s="181"/>
      <c r="R20" s="99"/>
      <c r="S20" s="182"/>
      <c r="T20" s="183"/>
      <c r="V20" s="111"/>
      <c r="W20" s="110"/>
      <c r="X20" s="106"/>
    </row>
    <row r="21" spans="1:24" ht="16.899999999999999" customHeight="1">
      <c r="A21" s="118">
        <v>9</v>
      </c>
      <c r="B21" s="201"/>
      <c r="C21" s="202"/>
      <c r="D21" s="202"/>
      <c r="E21" s="120"/>
      <c r="F21" s="72"/>
      <c r="G21" s="79"/>
      <c r="H21" s="79"/>
      <c r="I21" s="68"/>
      <c r="J21" s="80"/>
      <c r="K21" s="134"/>
      <c r="L21" s="81"/>
      <c r="M21" s="138"/>
      <c r="N21" s="179"/>
      <c r="O21" s="180"/>
      <c r="P21" s="181" t="str">
        <f t="shared" si="3"/>
        <v/>
      </c>
      <c r="Q21" s="181"/>
      <c r="R21" s="99"/>
      <c r="S21" s="182"/>
      <c r="T21" s="183"/>
      <c r="V21" s="111"/>
      <c r="W21" s="110"/>
      <c r="X21" s="106"/>
    </row>
    <row r="22" spans="1:24" ht="16.899999999999999" customHeight="1">
      <c r="A22" s="118">
        <v>10</v>
      </c>
      <c r="B22" s="201"/>
      <c r="C22" s="202"/>
      <c r="D22" s="202"/>
      <c r="E22" s="120"/>
      <c r="F22" s="72"/>
      <c r="G22" s="79"/>
      <c r="H22" s="79"/>
      <c r="I22" s="68"/>
      <c r="J22" s="80"/>
      <c r="K22" s="134"/>
      <c r="L22" s="81"/>
      <c r="M22" s="138"/>
      <c r="N22" s="179"/>
      <c r="O22" s="180"/>
      <c r="P22" s="181" t="str">
        <f t="shared" si="3"/>
        <v/>
      </c>
      <c r="Q22" s="181"/>
      <c r="R22" s="99"/>
      <c r="S22" s="182"/>
      <c r="T22" s="183"/>
      <c r="V22" s="111"/>
      <c r="W22" s="110"/>
      <c r="X22" s="106"/>
    </row>
    <row r="23" spans="1:24" ht="16.899999999999999" customHeight="1">
      <c r="A23" s="118">
        <v>11</v>
      </c>
      <c r="B23" s="195"/>
      <c r="C23" s="196"/>
      <c r="D23" s="196"/>
      <c r="E23" s="120"/>
      <c r="F23" s="72"/>
      <c r="G23" s="72"/>
      <c r="H23" s="72"/>
      <c r="I23" s="68"/>
      <c r="J23" s="68"/>
      <c r="K23" s="135"/>
      <c r="L23" s="99"/>
      <c r="M23" s="138"/>
      <c r="N23" s="179"/>
      <c r="O23" s="180"/>
      <c r="P23" s="181" t="str">
        <f t="shared" si="3"/>
        <v/>
      </c>
      <c r="Q23" s="181"/>
      <c r="R23" s="140"/>
      <c r="S23" s="177"/>
      <c r="T23" s="178"/>
      <c r="V23" s="111"/>
      <c r="W23" s="110"/>
      <c r="X23" s="106"/>
    </row>
    <row r="24" spans="1:24" ht="16.899999999999999" customHeight="1">
      <c r="A24" s="118">
        <v>12</v>
      </c>
      <c r="B24" s="195"/>
      <c r="C24" s="196"/>
      <c r="D24" s="196"/>
      <c r="E24" s="120"/>
      <c r="F24" s="72"/>
      <c r="G24" s="72"/>
      <c r="H24" s="72"/>
      <c r="I24" s="68"/>
      <c r="J24" s="68"/>
      <c r="K24" s="135"/>
      <c r="L24" s="99"/>
      <c r="M24" s="138"/>
      <c r="N24" s="179"/>
      <c r="O24" s="180"/>
      <c r="P24" s="181" t="str">
        <f t="shared" si="3"/>
        <v/>
      </c>
      <c r="Q24" s="181"/>
      <c r="R24" s="140"/>
      <c r="S24" s="177"/>
      <c r="T24" s="178"/>
      <c r="V24" s="111"/>
      <c r="W24" s="110"/>
      <c r="X24" s="106"/>
    </row>
    <row r="25" spans="1:24" ht="16.899999999999999" customHeight="1">
      <c r="A25" s="118">
        <v>13</v>
      </c>
      <c r="B25" s="195"/>
      <c r="C25" s="196"/>
      <c r="D25" s="196"/>
      <c r="E25" s="120"/>
      <c r="F25" s="72"/>
      <c r="G25" s="72"/>
      <c r="H25" s="72"/>
      <c r="I25" s="68"/>
      <c r="J25" s="68"/>
      <c r="K25" s="135"/>
      <c r="L25" s="99"/>
      <c r="M25" s="138"/>
      <c r="N25" s="179"/>
      <c r="O25" s="180"/>
      <c r="P25" s="181" t="str">
        <f t="shared" si="3"/>
        <v/>
      </c>
      <c r="Q25" s="181"/>
      <c r="R25" s="140"/>
      <c r="S25" s="177"/>
      <c r="T25" s="178"/>
      <c r="V25" s="111"/>
      <c r="W25" s="110"/>
      <c r="X25" s="106"/>
    </row>
    <row r="26" spans="1:24" ht="16.899999999999999" customHeight="1">
      <c r="A26" s="118">
        <v>14</v>
      </c>
      <c r="B26" s="195"/>
      <c r="C26" s="196"/>
      <c r="D26" s="196"/>
      <c r="E26" s="120"/>
      <c r="F26" s="72"/>
      <c r="G26" s="72"/>
      <c r="H26" s="72"/>
      <c r="I26" s="68"/>
      <c r="J26" s="68"/>
      <c r="K26" s="135"/>
      <c r="L26" s="99"/>
      <c r="M26" s="138"/>
      <c r="N26" s="179"/>
      <c r="O26" s="180"/>
      <c r="P26" s="181" t="str">
        <f t="shared" si="3"/>
        <v/>
      </c>
      <c r="Q26" s="181"/>
      <c r="R26" s="140"/>
      <c r="S26" s="177"/>
      <c r="T26" s="178"/>
      <c r="V26" s="111"/>
      <c r="W26" s="110"/>
      <c r="X26" s="106"/>
    </row>
    <row r="27" spans="1:24" ht="16.899999999999999" customHeight="1">
      <c r="A27" s="118">
        <v>15</v>
      </c>
      <c r="B27" s="195"/>
      <c r="C27" s="196"/>
      <c r="D27" s="196"/>
      <c r="E27" s="120"/>
      <c r="F27" s="72"/>
      <c r="G27" s="72"/>
      <c r="H27" s="72"/>
      <c r="I27" s="68"/>
      <c r="J27" s="68"/>
      <c r="K27" s="135"/>
      <c r="L27" s="99"/>
      <c r="M27" s="138"/>
      <c r="N27" s="179"/>
      <c r="O27" s="180"/>
      <c r="P27" s="181" t="str">
        <f t="shared" si="3"/>
        <v/>
      </c>
      <c r="Q27" s="181"/>
      <c r="R27" s="140"/>
      <c r="S27" s="177"/>
      <c r="T27" s="178"/>
      <c r="V27" s="111"/>
      <c r="W27" s="110"/>
      <c r="X27" s="106"/>
    </row>
    <row r="28" spans="1:24" ht="16.899999999999999" customHeight="1">
      <c r="A28" s="118">
        <v>16</v>
      </c>
      <c r="B28" s="195"/>
      <c r="C28" s="196"/>
      <c r="D28" s="196"/>
      <c r="E28" s="120"/>
      <c r="F28" s="72"/>
      <c r="G28" s="70"/>
      <c r="H28" s="70"/>
      <c r="I28" s="68"/>
      <c r="J28" s="68"/>
      <c r="K28" s="135"/>
      <c r="L28" s="99"/>
      <c r="M28" s="138"/>
      <c r="N28" s="179"/>
      <c r="O28" s="180"/>
      <c r="P28" s="181" t="str">
        <f t="shared" si="3"/>
        <v/>
      </c>
      <c r="Q28" s="181"/>
      <c r="R28" s="140"/>
      <c r="S28" s="177"/>
      <c r="T28" s="178"/>
      <c r="V28" s="111"/>
      <c r="W28" s="110"/>
      <c r="X28" s="106"/>
    </row>
    <row r="29" spans="1:24" ht="16.899999999999999" customHeight="1">
      <c r="A29" s="118">
        <v>17</v>
      </c>
      <c r="B29" s="195"/>
      <c r="C29" s="196"/>
      <c r="D29" s="196"/>
      <c r="E29" s="120"/>
      <c r="F29" s="72"/>
      <c r="G29" s="70"/>
      <c r="H29" s="70"/>
      <c r="I29" s="68"/>
      <c r="J29" s="68"/>
      <c r="K29" s="135"/>
      <c r="L29" s="99"/>
      <c r="M29" s="138"/>
      <c r="N29" s="179"/>
      <c r="O29" s="180"/>
      <c r="P29" s="181" t="str">
        <f t="shared" si="3"/>
        <v/>
      </c>
      <c r="Q29" s="181"/>
      <c r="R29" s="140"/>
      <c r="S29" s="177"/>
      <c r="T29" s="178"/>
      <c r="V29" s="111"/>
      <c r="W29" s="110"/>
      <c r="X29" s="106"/>
    </row>
    <row r="30" spans="1:24" ht="16.899999999999999" customHeight="1">
      <c r="A30" s="118">
        <v>18</v>
      </c>
      <c r="B30" s="195"/>
      <c r="C30" s="196"/>
      <c r="D30" s="196"/>
      <c r="E30" s="120"/>
      <c r="F30" s="72"/>
      <c r="G30" s="70"/>
      <c r="H30" s="70"/>
      <c r="I30" s="68"/>
      <c r="J30" s="68"/>
      <c r="K30" s="135"/>
      <c r="L30" s="99"/>
      <c r="M30" s="138"/>
      <c r="N30" s="179"/>
      <c r="O30" s="180"/>
      <c r="P30" s="181" t="str">
        <f t="shared" si="3"/>
        <v/>
      </c>
      <c r="Q30" s="181"/>
      <c r="R30" s="140"/>
      <c r="S30" s="177"/>
      <c r="T30" s="178"/>
      <c r="V30" s="111"/>
      <c r="W30" s="110"/>
      <c r="X30" s="106"/>
    </row>
    <row r="31" spans="1:24" ht="16.899999999999999" customHeight="1">
      <c r="A31" s="118">
        <v>19</v>
      </c>
      <c r="B31" s="195"/>
      <c r="C31" s="196"/>
      <c r="D31" s="196"/>
      <c r="E31" s="120"/>
      <c r="F31" s="72"/>
      <c r="G31" s="70"/>
      <c r="H31" s="70"/>
      <c r="I31" s="68"/>
      <c r="J31" s="68"/>
      <c r="K31" s="135"/>
      <c r="L31" s="99"/>
      <c r="M31" s="138"/>
      <c r="N31" s="179"/>
      <c r="O31" s="180"/>
      <c r="P31" s="181" t="str">
        <f t="shared" si="3"/>
        <v/>
      </c>
      <c r="Q31" s="181"/>
      <c r="R31" s="140"/>
      <c r="S31" s="177"/>
      <c r="T31" s="178"/>
      <c r="V31" s="111"/>
      <c r="W31" s="110"/>
      <c r="X31" s="106"/>
    </row>
    <row r="32" spans="1:24" ht="16.899999999999999" customHeight="1">
      <c r="A32" s="118">
        <v>20</v>
      </c>
      <c r="B32" s="195"/>
      <c r="C32" s="196"/>
      <c r="D32" s="196"/>
      <c r="E32" s="120"/>
      <c r="F32" s="72"/>
      <c r="G32" s="70"/>
      <c r="H32" s="70"/>
      <c r="I32" s="68"/>
      <c r="J32" s="68"/>
      <c r="K32" s="135"/>
      <c r="L32" s="99"/>
      <c r="M32" s="138"/>
      <c r="N32" s="179"/>
      <c r="O32" s="180"/>
      <c r="P32" s="181" t="str">
        <f t="shared" si="3"/>
        <v/>
      </c>
      <c r="Q32" s="181"/>
      <c r="R32" s="140"/>
      <c r="S32" s="177"/>
      <c r="T32" s="178"/>
      <c r="V32" s="111"/>
      <c r="W32" s="110"/>
      <c r="X32" s="106"/>
    </row>
    <row r="33" spans="1:24" ht="16.899999999999999" customHeight="1">
      <c r="A33" s="118">
        <v>21</v>
      </c>
      <c r="B33" s="195"/>
      <c r="C33" s="196"/>
      <c r="D33" s="196"/>
      <c r="E33" s="120"/>
      <c r="F33" s="72"/>
      <c r="G33" s="70"/>
      <c r="H33" s="70"/>
      <c r="I33" s="68"/>
      <c r="J33" s="68"/>
      <c r="K33" s="135"/>
      <c r="L33" s="99"/>
      <c r="M33" s="138"/>
      <c r="N33" s="179"/>
      <c r="O33" s="180"/>
      <c r="P33" s="181" t="str">
        <f t="shared" si="3"/>
        <v/>
      </c>
      <c r="Q33" s="181"/>
      <c r="R33" s="140"/>
      <c r="S33" s="177"/>
      <c r="T33" s="178"/>
      <c r="V33" s="111"/>
      <c r="W33" s="110"/>
      <c r="X33" s="106"/>
    </row>
    <row r="34" spans="1:24" ht="16.899999999999999" customHeight="1">
      <c r="A34" s="118">
        <v>22</v>
      </c>
      <c r="B34" s="195"/>
      <c r="C34" s="196"/>
      <c r="D34" s="196"/>
      <c r="E34" s="120"/>
      <c r="F34" s="72"/>
      <c r="G34" s="70"/>
      <c r="H34" s="70"/>
      <c r="I34" s="68"/>
      <c r="J34" s="68"/>
      <c r="K34" s="135"/>
      <c r="L34" s="99"/>
      <c r="M34" s="138"/>
      <c r="N34" s="179"/>
      <c r="O34" s="180"/>
      <c r="P34" s="181" t="str">
        <f t="shared" si="3"/>
        <v/>
      </c>
      <c r="Q34" s="181"/>
      <c r="R34" s="140"/>
      <c r="S34" s="177"/>
      <c r="T34" s="178"/>
      <c r="V34" s="111"/>
      <c r="W34" s="110"/>
      <c r="X34" s="106"/>
    </row>
    <row r="35" spans="1:24" ht="16.899999999999999" customHeight="1">
      <c r="A35" s="118">
        <v>23</v>
      </c>
      <c r="B35" s="195"/>
      <c r="C35" s="196"/>
      <c r="D35" s="196"/>
      <c r="E35" s="120"/>
      <c r="F35" s="72"/>
      <c r="G35" s="70"/>
      <c r="H35" s="70"/>
      <c r="I35" s="68"/>
      <c r="J35" s="68"/>
      <c r="K35" s="135"/>
      <c r="L35" s="99"/>
      <c r="M35" s="138"/>
      <c r="N35" s="179"/>
      <c r="O35" s="180"/>
      <c r="P35" s="181" t="str">
        <f t="shared" si="3"/>
        <v/>
      </c>
      <c r="Q35" s="181"/>
      <c r="R35" s="140"/>
      <c r="S35" s="177"/>
      <c r="T35" s="178"/>
      <c r="V35" s="111"/>
      <c r="W35" s="110"/>
      <c r="X35" s="106"/>
    </row>
    <row r="36" spans="1:24" ht="16.899999999999999" customHeight="1">
      <c r="A36" s="118">
        <v>24</v>
      </c>
      <c r="B36" s="195"/>
      <c r="C36" s="196"/>
      <c r="D36" s="196"/>
      <c r="E36" s="120"/>
      <c r="F36" s="72"/>
      <c r="G36" s="70"/>
      <c r="H36" s="70"/>
      <c r="I36" s="68"/>
      <c r="J36" s="68"/>
      <c r="K36" s="135"/>
      <c r="L36" s="99"/>
      <c r="M36" s="138"/>
      <c r="N36" s="179"/>
      <c r="O36" s="180"/>
      <c r="P36" s="181" t="str">
        <f t="shared" si="3"/>
        <v/>
      </c>
      <c r="Q36" s="181"/>
      <c r="R36" s="140"/>
      <c r="S36" s="177"/>
      <c r="T36" s="178"/>
      <c r="V36" s="111"/>
      <c r="W36" s="110"/>
      <c r="X36" s="106"/>
    </row>
    <row r="37" spans="1:24" ht="16.899999999999999" customHeight="1" thickBot="1">
      <c r="A37" s="118">
        <v>25</v>
      </c>
      <c r="B37" s="197"/>
      <c r="C37" s="198"/>
      <c r="D37" s="198"/>
      <c r="E37" s="124"/>
      <c r="F37" s="125"/>
      <c r="G37" s="126"/>
      <c r="H37" s="126"/>
      <c r="I37" s="127"/>
      <c r="J37" s="127"/>
      <c r="K37" s="136"/>
      <c r="L37" s="128"/>
      <c r="M37" s="141"/>
      <c r="N37" s="184"/>
      <c r="O37" s="185"/>
      <c r="P37" s="190" t="str">
        <f t="shared" si="3"/>
        <v/>
      </c>
      <c r="Q37" s="190"/>
      <c r="R37" s="142"/>
      <c r="S37" s="162"/>
      <c r="T37" s="163"/>
      <c r="V37" s="111"/>
      <c r="W37" s="110"/>
      <c r="X37" s="106"/>
    </row>
    <row r="38" spans="1:24" ht="15.75">
      <c r="A38" s="43"/>
      <c r="B38" s="43"/>
      <c r="C38" s="43"/>
      <c r="D38" s="47"/>
      <c r="E38" s="129"/>
      <c r="F38" s="129"/>
      <c r="G38" s="129"/>
      <c r="H38" s="129"/>
      <c r="I38" s="130"/>
      <c r="J38" s="47"/>
      <c r="K38" s="47"/>
      <c r="L38" s="43"/>
      <c r="M38" s="43"/>
      <c r="N38" s="43"/>
      <c r="O38" s="43"/>
      <c r="P38" s="50"/>
      <c r="Q38" s="50"/>
      <c r="R38" s="50"/>
      <c r="S38" s="56"/>
      <c r="T38" s="56"/>
      <c r="U38" s="56"/>
      <c r="V38" s="106"/>
      <c r="W38" s="56"/>
      <c r="X38" s="56"/>
    </row>
    <row r="39" spans="1:24" ht="21" customHeight="1">
      <c r="A39" s="220" t="s">
        <v>69</v>
      </c>
      <c r="B39" s="220"/>
      <c r="C39" s="220"/>
      <c r="D39" s="220"/>
      <c r="E39" s="220"/>
      <c r="F39" s="220"/>
      <c r="G39" s="51"/>
      <c r="I39" s="63"/>
      <c r="J39" s="218" t="s">
        <v>13</v>
      </c>
      <c r="K39" s="218"/>
      <c r="L39" s="218"/>
      <c r="M39" s="176" t="str">
        <f>IF(C4="","",C4)</f>
        <v/>
      </c>
      <c r="N39" s="176"/>
      <c r="O39" s="176"/>
      <c r="P39" s="176"/>
      <c r="Q39" s="176"/>
      <c r="R39" s="176"/>
      <c r="S39" s="56"/>
      <c r="T39" s="56"/>
      <c r="U39" s="56"/>
      <c r="V39" s="106"/>
      <c r="W39" s="56"/>
      <c r="X39" s="56"/>
    </row>
    <row r="40" spans="1:24" ht="5.25" customHeight="1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4"/>
      <c r="R40" s="54"/>
      <c r="S40" s="56"/>
      <c r="T40" s="56"/>
      <c r="U40" s="56"/>
      <c r="V40" s="106"/>
      <c r="W40" s="56"/>
      <c r="X40" s="56"/>
    </row>
    <row r="41" spans="1:24" ht="15.75" thickBot="1">
      <c r="A41" s="234" t="s">
        <v>15</v>
      </c>
      <c r="B41" s="235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53"/>
      <c r="R41" s="100"/>
      <c r="S41" s="56"/>
      <c r="T41" s="56"/>
      <c r="U41" s="56"/>
      <c r="V41" s="106"/>
      <c r="W41" s="56"/>
      <c r="X41" s="56"/>
    </row>
    <row r="42" spans="1:24" ht="51" customHeight="1" thickBot="1">
      <c r="A42" s="121"/>
      <c r="B42" s="199" t="s">
        <v>63</v>
      </c>
      <c r="C42" s="200"/>
      <c r="D42" s="200"/>
      <c r="E42" s="103" t="s">
        <v>82</v>
      </c>
      <c r="F42" s="58" t="s">
        <v>0</v>
      </c>
      <c r="G42" s="58" t="s">
        <v>7</v>
      </c>
      <c r="H42" s="58" t="s">
        <v>11</v>
      </c>
      <c r="I42" s="58">
        <v>504</v>
      </c>
      <c r="J42" s="58" t="s">
        <v>9</v>
      </c>
      <c r="K42" s="58" t="s">
        <v>10</v>
      </c>
      <c r="L42" s="101" t="s">
        <v>79</v>
      </c>
      <c r="M42" s="123" t="s">
        <v>84</v>
      </c>
      <c r="N42" s="214" t="s">
        <v>81</v>
      </c>
      <c r="O42" s="215"/>
      <c r="P42" s="216" t="s">
        <v>90</v>
      </c>
      <c r="Q42" s="216"/>
      <c r="R42" s="113" t="s">
        <v>64</v>
      </c>
      <c r="S42" s="188" t="s">
        <v>68</v>
      </c>
      <c r="T42" s="189"/>
      <c r="U42" s="56"/>
      <c r="V42" s="106"/>
      <c r="W42" s="56"/>
      <c r="X42" s="56"/>
    </row>
    <row r="43" spans="1:24" ht="16.899999999999999" customHeight="1">
      <c r="A43" s="118">
        <v>26</v>
      </c>
      <c r="B43" s="201"/>
      <c r="C43" s="202"/>
      <c r="D43" s="202"/>
      <c r="E43" s="119"/>
      <c r="F43" s="71"/>
      <c r="G43" s="78"/>
      <c r="H43" s="78"/>
      <c r="I43" s="68"/>
      <c r="J43" s="80"/>
      <c r="K43" s="134"/>
      <c r="L43" s="82"/>
      <c r="M43" s="138"/>
      <c r="N43" s="179"/>
      <c r="O43" s="180"/>
      <c r="P43" s="181" t="str">
        <f>IF(M43=0,"",M43-N43)</f>
        <v/>
      </c>
      <c r="Q43" s="181"/>
      <c r="R43" s="139"/>
      <c r="S43" s="182"/>
      <c r="T43" s="183"/>
      <c r="U43" s="56"/>
      <c r="V43" s="106"/>
      <c r="W43" s="56"/>
      <c r="X43" s="56"/>
    </row>
    <row r="44" spans="1:24" ht="16.899999999999999" customHeight="1">
      <c r="A44" s="118">
        <v>27</v>
      </c>
      <c r="B44" s="201"/>
      <c r="C44" s="202"/>
      <c r="D44" s="202"/>
      <c r="E44" s="120"/>
      <c r="F44" s="72"/>
      <c r="G44" s="79"/>
      <c r="H44" s="79"/>
      <c r="I44" s="68"/>
      <c r="J44" s="80"/>
      <c r="K44" s="134"/>
      <c r="L44" s="81"/>
      <c r="M44" s="138"/>
      <c r="N44" s="179"/>
      <c r="O44" s="180"/>
      <c r="P44" s="181" t="str">
        <f t="shared" ref="P44:P67" si="4">IF(M44=0,"",M44-N44)</f>
        <v/>
      </c>
      <c r="Q44" s="181"/>
      <c r="R44" s="99"/>
      <c r="S44" s="182"/>
      <c r="T44" s="183"/>
      <c r="U44" s="56"/>
      <c r="V44" s="106"/>
      <c r="W44" s="56"/>
      <c r="X44" s="56"/>
    </row>
    <row r="45" spans="1:24" ht="16.899999999999999" customHeight="1">
      <c r="A45" s="118">
        <v>28</v>
      </c>
      <c r="B45" s="201"/>
      <c r="C45" s="202"/>
      <c r="D45" s="202"/>
      <c r="E45" s="120"/>
      <c r="F45" s="72"/>
      <c r="G45" s="79"/>
      <c r="H45" s="79"/>
      <c r="I45" s="68"/>
      <c r="J45" s="80"/>
      <c r="K45" s="134"/>
      <c r="L45" s="81"/>
      <c r="M45" s="138"/>
      <c r="N45" s="179"/>
      <c r="O45" s="180"/>
      <c r="P45" s="181" t="str">
        <f t="shared" si="4"/>
        <v/>
      </c>
      <c r="Q45" s="181"/>
      <c r="R45" s="99"/>
      <c r="S45" s="182"/>
      <c r="T45" s="183"/>
      <c r="U45" s="56"/>
      <c r="V45" s="106"/>
      <c r="W45" s="56"/>
      <c r="X45" s="56"/>
    </row>
    <row r="46" spans="1:24" ht="16.899999999999999" customHeight="1">
      <c r="A46" s="118">
        <v>29</v>
      </c>
      <c r="B46" s="201"/>
      <c r="C46" s="202"/>
      <c r="D46" s="202"/>
      <c r="E46" s="120"/>
      <c r="F46" s="72"/>
      <c r="G46" s="79"/>
      <c r="H46" s="79"/>
      <c r="I46" s="68"/>
      <c r="J46" s="80"/>
      <c r="K46" s="134"/>
      <c r="L46" s="81"/>
      <c r="M46" s="138"/>
      <c r="N46" s="179"/>
      <c r="O46" s="180"/>
      <c r="P46" s="181" t="str">
        <f t="shared" si="4"/>
        <v/>
      </c>
      <c r="Q46" s="181"/>
      <c r="R46" s="99"/>
      <c r="S46" s="182"/>
      <c r="T46" s="183"/>
      <c r="U46" s="56"/>
      <c r="V46" s="106"/>
      <c r="W46" s="56"/>
      <c r="X46" s="56"/>
    </row>
    <row r="47" spans="1:24" ht="16.899999999999999" customHeight="1">
      <c r="A47" s="118">
        <v>30</v>
      </c>
      <c r="B47" s="201"/>
      <c r="C47" s="202"/>
      <c r="D47" s="202"/>
      <c r="E47" s="120"/>
      <c r="F47" s="72"/>
      <c r="G47" s="79"/>
      <c r="H47" s="79"/>
      <c r="I47" s="68"/>
      <c r="J47" s="80"/>
      <c r="K47" s="134"/>
      <c r="L47" s="81"/>
      <c r="M47" s="138"/>
      <c r="N47" s="179"/>
      <c r="O47" s="180"/>
      <c r="P47" s="181" t="str">
        <f t="shared" si="4"/>
        <v/>
      </c>
      <c r="Q47" s="181"/>
      <c r="R47" s="99"/>
      <c r="S47" s="182"/>
      <c r="T47" s="183"/>
      <c r="U47" s="56"/>
      <c r="V47" s="106"/>
      <c r="W47" s="56"/>
      <c r="X47" s="56"/>
    </row>
    <row r="48" spans="1:24" ht="16.899999999999999" customHeight="1">
      <c r="A48" s="118">
        <v>31</v>
      </c>
      <c r="B48" s="201"/>
      <c r="C48" s="202"/>
      <c r="D48" s="202"/>
      <c r="E48" s="120"/>
      <c r="F48" s="72"/>
      <c r="G48" s="79"/>
      <c r="H48" s="79"/>
      <c r="I48" s="68"/>
      <c r="J48" s="80"/>
      <c r="K48" s="134"/>
      <c r="L48" s="81"/>
      <c r="M48" s="138"/>
      <c r="N48" s="179"/>
      <c r="O48" s="180"/>
      <c r="P48" s="181" t="str">
        <f t="shared" si="4"/>
        <v/>
      </c>
      <c r="Q48" s="181"/>
      <c r="R48" s="99"/>
      <c r="S48" s="182"/>
      <c r="T48" s="183"/>
      <c r="U48" s="56"/>
      <c r="V48" s="106"/>
      <c r="W48" s="56"/>
      <c r="X48" s="56"/>
    </row>
    <row r="49" spans="1:24" ht="16.899999999999999" customHeight="1">
      <c r="A49" s="118">
        <v>32</v>
      </c>
      <c r="B49" s="201"/>
      <c r="C49" s="202"/>
      <c r="D49" s="202"/>
      <c r="E49" s="120"/>
      <c r="F49" s="72"/>
      <c r="G49" s="79"/>
      <c r="H49" s="79"/>
      <c r="I49" s="68"/>
      <c r="J49" s="80"/>
      <c r="K49" s="134"/>
      <c r="L49" s="81"/>
      <c r="M49" s="138"/>
      <c r="N49" s="179"/>
      <c r="O49" s="180"/>
      <c r="P49" s="181" t="str">
        <f t="shared" si="4"/>
        <v/>
      </c>
      <c r="Q49" s="181"/>
      <c r="R49" s="99"/>
      <c r="S49" s="182"/>
      <c r="T49" s="183"/>
      <c r="U49" s="56"/>
      <c r="V49" s="106"/>
      <c r="W49" s="56"/>
      <c r="X49" s="56"/>
    </row>
    <row r="50" spans="1:24" ht="16.899999999999999" customHeight="1">
      <c r="A50" s="118">
        <v>33</v>
      </c>
      <c r="B50" s="201"/>
      <c r="C50" s="202"/>
      <c r="D50" s="202"/>
      <c r="E50" s="120"/>
      <c r="F50" s="72"/>
      <c r="G50" s="79"/>
      <c r="H50" s="79"/>
      <c r="I50" s="68"/>
      <c r="J50" s="80"/>
      <c r="K50" s="134"/>
      <c r="L50" s="81"/>
      <c r="M50" s="138"/>
      <c r="N50" s="179"/>
      <c r="O50" s="180"/>
      <c r="P50" s="181" t="str">
        <f t="shared" si="4"/>
        <v/>
      </c>
      <c r="Q50" s="181"/>
      <c r="R50" s="99"/>
      <c r="S50" s="182"/>
      <c r="T50" s="183"/>
      <c r="U50" s="56"/>
      <c r="V50" s="106"/>
      <c r="W50" s="56"/>
      <c r="X50" s="56"/>
    </row>
    <row r="51" spans="1:24" ht="16.899999999999999" customHeight="1">
      <c r="A51" s="118">
        <v>34</v>
      </c>
      <c r="B51" s="201"/>
      <c r="C51" s="202"/>
      <c r="D51" s="202"/>
      <c r="E51" s="120"/>
      <c r="F51" s="72"/>
      <c r="G51" s="79"/>
      <c r="H51" s="79"/>
      <c r="I51" s="68"/>
      <c r="J51" s="80"/>
      <c r="K51" s="134"/>
      <c r="L51" s="81"/>
      <c r="M51" s="138"/>
      <c r="N51" s="179"/>
      <c r="O51" s="180"/>
      <c r="P51" s="181" t="str">
        <f t="shared" si="4"/>
        <v/>
      </c>
      <c r="Q51" s="181"/>
      <c r="R51" s="99"/>
      <c r="S51" s="182"/>
      <c r="T51" s="183"/>
      <c r="U51" s="56"/>
      <c r="V51" s="106"/>
      <c r="W51" s="56"/>
      <c r="X51" s="56"/>
    </row>
    <row r="52" spans="1:24" ht="16.899999999999999" customHeight="1">
      <c r="A52" s="118">
        <v>35</v>
      </c>
      <c r="B52" s="201"/>
      <c r="C52" s="202"/>
      <c r="D52" s="202"/>
      <c r="E52" s="120"/>
      <c r="F52" s="72"/>
      <c r="G52" s="79"/>
      <c r="H52" s="79"/>
      <c r="I52" s="68"/>
      <c r="J52" s="80"/>
      <c r="K52" s="134"/>
      <c r="L52" s="81"/>
      <c r="M52" s="138"/>
      <c r="N52" s="179"/>
      <c r="O52" s="180"/>
      <c r="P52" s="181" t="str">
        <f t="shared" si="4"/>
        <v/>
      </c>
      <c r="Q52" s="181"/>
      <c r="R52" s="99"/>
      <c r="S52" s="182"/>
      <c r="T52" s="183"/>
      <c r="U52" s="56"/>
      <c r="V52" s="106"/>
      <c r="W52" s="56"/>
      <c r="X52" s="56"/>
    </row>
    <row r="53" spans="1:24" ht="16.899999999999999" customHeight="1">
      <c r="A53" s="118">
        <v>36</v>
      </c>
      <c r="B53" s="195"/>
      <c r="C53" s="196"/>
      <c r="D53" s="196"/>
      <c r="E53" s="120"/>
      <c r="F53" s="72"/>
      <c r="G53" s="72"/>
      <c r="H53" s="72"/>
      <c r="I53" s="68"/>
      <c r="J53" s="68"/>
      <c r="K53" s="135"/>
      <c r="L53" s="99"/>
      <c r="M53" s="138"/>
      <c r="N53" s="179"/>
      <c r="O53" s="180"/>
      <c r="P53" s="181" t="str">
        <f t="shared" si="4"/>
        <v/>
      </c>
      <c r="Q53" s="181"/>
      <c r="R53" s="140"/>
      <c r="S53" s="177"/>
      <c r="T53" s="178"/>
      <c r="U53" s="56"/>
      <c r="V53" s="106"/>
      <c r="W53" s="56"/>
      <c r="X53" s="56"/>
    </row>
    <row r="54" spans="1:24" ht="16.899999999999999" customHeight="1">
      <c r="A54" s="118">
        <v>37</v>
      </c>
      <c r="B54" s="195"/>
      <c r="C54" s="196"/>
      <c r="D54" s="196"/>
      <c r="E54" s="120"/>
      <c r="F54" s="72"/>
      <c r="G54" s="72"/>
      <c r="H54" s="72"/>
      <c r="I54" s="68"/>
      <c r="J54" s="68"/>
      <c r="K54" s="135"/>
      <c r="L54" s="99"/>
      <c r="M54" s="138"/>
      <c r="N54" s="179"/>
      <c r="O54" s="180"/>
      <c r="P54" s="181" t="str">
        <f t="shared" si="4"/>
        <v/>
      </c>
      <c r="Q54" s="181"/>
      <c r="R54" s="140"/>
      <c r="S54" s="177"/>
      <c r="T54" s="178"/>
      <c r="U54" s="56"/>
      <c r="V54" s="106"/>
      <c r="W54" s="56"/>
      <c r="X54" s="56"/>
    </row>
    <row r="55" spans="1:24" ht="16.899999999999999" customHeight="1">
      <c r="A55" s="118">
        <v>38</v>
      </c>
      <c r="B55" s="195"/>
      <c r="C55" s="196"/>
      <c r="D55" s="196"/>
      <c r="E55" s="120"/>
      <c r="F55" s="72"/>
      <c r="G55" s="72"/>
      <c r="H55" s="72"/>
      <c r="I55" s="68"/>
      <c r="J55" s="68"/>
      <c r="K55" s="135"/>
      <c r="L55" s="99"/>
      <c r="M55" s="138"/>
      <c r="N55" s="179"/>
      <c r="O55" s="180"/>
      <c r="P55" s="181" t="str">
        <f t="shared" si="4"/>
        <v/>
      </c>
      <c r="Q55" s="181"/>
      <c r="R55" s="140"/>
      <c r="S55" s="177"/>
      <c r="T55" s="178"/>
      <c r="U55" s="56"/>
      <c r="V55" s="56"/>
      <c r="W55" s="56"/>
      <c r="X55" s="56"/>
    </row>
    <row r="56" spans="1:24" ht="16.899999999999999" customHeight="1">
      <c r="A56" s="118">
        <v>39</v>
      </c>
      <c r="B56" s="195"/>
      <c r="C56" s="196"/>
      <c r="D56" s="196"/>
      <c r="E56" s="120"/>
      <c r="F56" s="72"/>
      <c r="G56" s="72"/>
      <c r="H56" s="72"/>
      <c r="I56" s="68"/>
      <c r="J56" s="68"/>
      <c r="K56" s="135"/>
      <c r="L56" s="99"/>
      <c r="M56" s="138"/>
      <c r="N56" s="179"/>
      <c r="O56" s="180"/>
      <c r="P56" s="181" t="str">
        <f t="shared" si="4"/>
        <v/>
      </c>
      <c r="Q56" s="181"/>
      <c r="R56" s="140"/>
      <c r="S56" s="177"/>
      <c r="T56" s="178"/>
      <c r="U56" s="56"/>
      <c r="V56" s="56"/>
      <c r="W56" s="56"/>
      <c r="X56" s="56"/>
    </row>
    <row r="57" spans="1:24" ht="16.899999999999999" customHeight="1">
      <c r="A57" s="122">
        <v>40</v>
      </c>
      <c r="B57" s="195"/>
      <c r="C57" s="196"/>
      <c r="D57" s="196"/>
      <c r="E57" s="120"/>
      <c r="F57" s="72"/>
      <c r="G57" s="72"/>
      <c r="H57" s="72"/>
      <c r="I57" s="68"/>
      <c r="J57" s="68"/>
      <c r="K57" s="135"/>
      <c r="L57" s="99"/>
      <c r="M57" s="138"/>
      <c r="N57" s="179"/>
      <c r="O57" s="180"/>
      <c r="P57" s="181" t="str">
        <f t="shared" si="4"/>
        <v/>
      </c>
      <c r="Q57" s="181"/>
      <c r="R57" s="140"/>
      <c r="S57" s="177"/>
      <c r="T57" s="178"/>
      <c r="U57" s="56"/>
      <c r="V57" s="56"/>
      <c r="W57" s="56"/>
      <c r="X57" s="56"/>
    </row>
    <row r="58" spans="1:24" ht="16.899999999999999" customHeight="1">
      <c r="A58" s="122">
        <v>41</v>
      </c>
      <c r="B58" s="195"/>
      <c r="C58" s="196"/>
      <c r="D58" s="196"/>
      <c r="E58" s="120"/>
      <c r="F58" s="72"/>
      <c r="G58" s="70"/>
      <c r="H58" s="70"/>
      <c r="I58" s="68"/>
      <c r="J58" s="68"/>
      <c r="K58" s="135"/>
      <c r="L58" s="99"/>
      <c r="M58" s="138"/>
      <c r="N58" s="179"/>
      <c r="O58" s="180"/>
      <c r="P58" s="181" t="str">
        <f t="shared" si="4"/>
        <v/>
      </c>
      <c r="Q58" s="181"/>
      <c r="R58" s="140"/>
      <c r="S58" s="177"/>
      <c r="T58" s="178"/>
      <c r="U58" s="56"/>
      <c r="V58" s="56"/>
      <c r="W58" s="56"/>
      <c r="X58" s="56"/>
    </row>
    <row r="59" spans="1:24" ht="16.899999999999999" customHeight="1">
      <c r="A59" s="122">
        <v>42</v>
      </c>
      <c r="B59" s="195"/>
      <c r="C59" s="196"/>
      <c r="D59" s="196"/>
      <c r="E59" s="120"/>
      <c r="F59" s="72"/>
      <c r="G59" s="70"/>
      <c r="H59" s="70"/>
      <c r="I59" s="68"/>
      <c r="J59" s="68"/>
      <c r="K59" s="135"/>
      <c r="L59" s="99"/>
      <c r="M59" s="138"/>
      <c r="N59" s="179"/>
      <c r="O59" s="180"/>
      <c r="P59" s="181" t="str">
        <f t="shared" si="4"/>
        <v/>
      </c>
      <c r="Q59" s="181"/>
      <c r="R59" s="140"/>
      <c r="S59" s="177"/>
      <c r="T59" s="178"/>
      <c r="U59" s="56"/>
      <c r="V59" s="56"/>
      <c r="W59" s="56"/>
      <c r="X59" s="56"/>
    </row>
    <row r="60" spans="1:24" ht="16.899999999999999" customHeight="1">
      <c r="A60" s="122">
        <v>43</v>
      </c>
      <c r="B60" s="195"/>
      <c r="C60" s="196"/>
      <c r="D60" s="196"/>
      <c r="E60" s="120"/>
      <c r="F60" s="72"/>
      <c r="G60" s="70"/>
      <c r="H60" s="70"/>
      <c r="I60" s="68"/>
      <c r="J60" s="68"/>
      <c r="K60" s="135"/>
      <c r="L60" s="99"/>
      <c r="M60" s="138"/>
      <c r="N60" s="179"/>
      <c r="O60" s="180"/>
      <c r="P60" s="181" t="str">
        <f t="shared" si="4"/>
        <v/>
      </c>
      <c r="Q60" s="181"/>
      <c r="R60" s="140"/>
      <c r="S60" s="177"/>
      <c r="T60" s="178"/>
      <c r="U60" s="56"/>
      <c r="V60" s="56"/>
      <c r="W60" s="56"/>
      <c r="X60" s="56"/>
    </row>
    <row r="61" spans="1:24" ht="16.899999999999999" customHeight="1">
      <c r="A61" s="122">
        <v>44</v>
      </c>
      <c r="B61" s="195"/>
      <c r="C61" s="196"/>
      <c r="D61" s="196"/>
      <c r="E61" s="120"/>
      <c r="F61" s="72"/>
      <c r="G61" s="70"/>
      <c r="H61" s="70"/>
      <c r="I61" s="68"/>
      <c r="J61" s="68"/>
      <c r="K61" s="135"/>
      <c r="L61" s="99"/>
      <c r="M61" s="138"/>
      <c r="N61" s="179"/>
      <c r="O61" s="180"/>
      <c r="P61" s="181" t="str">
        <f t="shared" si="4"/>
        <v/>
      </c>
      <c r="Q61" s="181"/>
      <c r="R61" s="140"/>
      <c r="S61" s="177"/>
      <c r="T61" s="178"/>
      <c r="U61" s="56"/>
      <c r="V61" s="56"/>
      <c r="W61" s="56"/>
      <c r="X61" s="56"/>
    </row>
    <row r="62" spans="1:24" ht="16.899999999999999" customHeight="1">
      <c r="A62" s="122">
        <v>45</v>
      </c>
      <c r="B62" s="195"/>
      <c r="C62" s="196"/>
      <c r="D62" s="196"/>
      <c r="E62" s="120"/>
      <c r="F62" s="72"/>
      <c r="G62" s="70"/>
      <c r="H62" s="70"/>
      <c r="I62" s="68"/>
      <c r="J62" s="68"/>
      <c r="K62" s="135"/>
      <c r="L62" s="99"/>
      <c r="M62" s="138"/>
      <c r="N62" s="179"/>
      <c r="O62" s="180"/>
      <c r="P62" s="181" t="str">
        <f t="shared" si="4"/>
        <v/>
      </c>
      <c r="Q62" s="181"/>
      <c r="R62" s="140"/>
      <c r="S62" s="177"/>
      <c r="T62" s="178"/>
      <c r="U62" s="56"/>
      <c r="V62" s="56"/>
      <c r="W62" s="56"/>
      <c r="X62" s="56"/>
    </row>
    <row r="63" spans="1:24" ht="16.899999999999999" customHeight="1">
      <c r="A63" s="122">
        <v>46</v>
      </c>
      <c r="B63" s="195"/>
      <c r="C63" s="196"/>
      <c r="D63" s="196"/>
      <c r="E63" s="120"/>
      <c r="F63" s="72"/>
      <c r="G63" s="70"/>
      <c r="H63" s="70"/>
      <c r="I63" s="68"/>
      <c r="J63" s="68"/>
      <c r="K63" s="135"/>
      <c r="L63" s="99"/>
      <c r="M63" s="138"/>
      <c r="N63" s="179"/>
      <c r="O63" s="180"/>
      <c r="P63" s="181" t="str">
        <f t="shared" si="4"/>
        <v/>
      </c>
      <c r="Q63" s="181"/>
      <c r="R63" s="140"/>
      <c r="S63" s="177"/>
      <c r="T63" s="178"/>
      <c r="U63" s="56"/>
      <c r="V63" s="56"/>
      <c r="W63" s="56"/>
      <c r="X63" s="56"/>
    </row>
    <row r="64" spans="1:24" ht="16.899999999999999" customHeight="1">
      <c r="A64" s="122">
        <v>47</v>
      </c>
      <c r="B64" s="195"/>
      <c r="C64" s="196"/>
      <c r="D64" s="196"/>
      <c r="E64" s="120"/>
      <c r="F64" s="72"/>
      <c r="G64" s="70"/>
      <c r="H64" s="70"/>
      <c r="I64" s="68"/>
      <c r="J64" s="68"/>
      <c r="K64" s="135"/>
      <c r="L64" s="99"/>
      <c r="M64" s="138"/>
      <c r="N64" s="179"/>
      <c r="O64" s="180"/>
      <c r="P64" s="181" t="str">
        <f t="shared" si="4"/>
        <v/>
      </c>
      <c r="Q64" s="181"/>
      <c r="R64" s="140"/>
      <c r="S64" s="177"/>
      <c r="T64" s="178"/>
      <c r="U64" s="56"/>
      <c r="V64" s="56"/>
      <c r="W64" s="56"/>
      <c r="X64" s="56"/>
    </row>
    <row r="65" spans="1:24" ht="16.899999999999999" customHeight="1">
      <c r="A65" s="122">
        <v>48</v>
      </c>
      <c r="B65" s="195"/>
      <c r="C65" s="196"/>
      <c r="D65" s="196"/>
      <c r="E65" s="120"/>
      <c r="F65" s="72"/>
      <c r="G65" s="70"/>
      <c r="H65" s="70"/>
      <c r="I65" s="68"/>
      <c r="J65" s="68"/>
      <c r="K65" s="135"/>
      <c r="L65" s="99"/>
      <c r="M65" s="138"/>
      <c r="N65" s="179"/>
      <c r="O65" s="180"/>
      <c r="P65" s="181" t="str">
        <f t="shared" si="4"/>
        <v/>
      </c>
      <c r="Q65" s="181"/>
      <c r="R65" s="140"/>
      <c r="S65" s="177"/>
      <c r="T65" s="178"/>
      <c r="U65" s="56"/>
      <c r="V65" s="56"/>
      <c r="W65" s="56"/>
      <c r="X65" s="56"/>
    </row>
    <row r="66" spans="1:24" ht="16.899999999999999" customHeight="1">
      <c r="A66" s="122">
        <v>49</v>
      </c>
      <c r="B66" s="195"/>
      <c r="C66" s="196"/>
      <c r="D66" s="196"/>
      <c r="E66" s="120"/>
      <c r="F66" s="72"/>
      <c r="G66" s="70"/>
      <c r="H66" s="70"/>
      <c r="I66" s="68"/>
      <c r="J66" s="68"/>
      <c r="K66" s="135"/>
      <c r="L66" s="99"/>
      <c r="M66" s="138"/>
      <c r="N66" s="179"/>
      <c r="O66" s="180"/>
      <c r="P66" s="181" t="str">
        <f t="shared" si="4"/>
        <v/>
      </c>
      <c r="Q66" s="181"/>
      <c r="R66" s="140"/>
      <c r="S66" s="177"/>
      <c r="T66" s="178"/>
      <c r="U66" s="56"/>
      <c r="V66" s="56"/>
      <c r="W66" s="56"/>
      <c r="X66" s="56"/>
    </row>
    <row r="67" spans="1:24" ht="16.899999999999999" customHeight="1" thickBot="1">
      <c r="A67" s="122">
        <v>50</v>
      </c>
      <c r="B67" s="197"/>
      <c r="C67" s="198"/>
      <c r="D67" s="198"/>
      <c r="E67" s="124"/>
      <c r="F67" s="125"/>
      <c r="G67" s="126"/>
      <c r="H67" s="126"/>
      <c r="I67" s="127"/>
      <c r="J67" s="127"/>
      <c r="K67" s="136"/>
      <c r="L67" s="128"/>
      <c r="M67" s="141"/>
      <c r="N67" s="184"/>
      <c r="O67" s="185"/>
      <c r="P67" s="190" t="str">
        <f t="shared" si="4"/>
        <v/>
      </c>
      <c r="Q67" s="190"/>
      <c r="R67" s="142"/>
      <c r="S67" s="162"/>
      <c r="T67" s="163"/>
      <c r="U67" s="56"/>
      <c r="V67" s="56"/>
      <c r="W67" s="56"/>
      <c r="X67" s="56"/>
    </row>
    <row r="68" spans="1:24" ht="9" customHeight="1">
      <c r="A68" s="62"/>
      <c r="B68" s="92"/>
      <c r="C68" s="92"/>
      <c r="D68" s="93"/>
      <c r="E68" s="94"/>
      <c r="F68" s="93"/>
      <c r="G68" s="93"/>
      <c r="H68" s="95"/>
      <c r="I68" s="96"/>
      <c r="J68" s="95"/>
      <c r="K68" s="74"/>
      <c r="L68" s="75"/>
      <c r="M68" s="75"/>
      <c r="N68" s="75"/>
      <c r="O68" s="76"/>
      <c r="P68" s="76"/>
      <c r="Q68" s="76"/>
      <c r="R68" s="76"/>
      <c r="S68" s="56"/>
      <c r="T68" s="56"/>
      <c r="U68" s="56"/>
      <c r="V68" s="56"/>
      <c r="W68" s="56"/>
      <c r="X68" s="56"/>
    </row>
    <row r="69" spans="1:24" ht="8.25" customHeight="1">
      <c r="A69" s="91"/>
      <c r="B69" s="92"/>
      <c r="C69" s="92"/>
      <c r="D69" s="129"/>
      <c r="E69" s="129"/>
      <c r="F69" s="129"/>
      <c r="G69" s="129"/>
      <c r="H69" s="129"/>
      <c r="I69" s="130"/>
      <c r="J69" s="95"/>
      <c r="K69" s="74"/>
      <c r="L69" s="75"/>
      <c r="M69" s="75"/>
      <c r="N69" s="75"/>
      <c r="P69" s="76"/>
      <c r="Q69" s="76"/>
      <c r="R69" s="76"/>
      <c r="S69" s="56"/>
      <c r="T69" s="56"/>
      <c r="U69" s="56"/>
      <c r="V69" s="56"/>
      <c r="W69" s="56"/>
      <c r="X69" s="56"/>
    </row>
    <row r="70" spans="1:24" ht="9" customHeight="1">
      <c r="A70" s="91"/>
      <c r="B70" s="92"/>
      <c r="C70" s="92"/>
      <c r="D70" s="93"/>
      <c r="E70" s="94"/>
      <c r="F70" s="93"/>
      <c r="G70" s="93"/>
      <c r="H70" s="95"/>
      <c r="I70" s="96"/>
      <c r="J70" s="95"/>
      <c r="K70" s="74"/>
      <c r="L70" s="75"/>
      <c r="M70" s="75"/>
      <c r="N70" s="75"/>
      <c r="O70" s="76"/>
      <c r="P70" s="76"/>
      <c r="Q70" s="76"/>
      <c r="R70" s="76"/>
      <c r="S70" s="56"/>
      <c r="T70" s="56"/>
      <c r="U70" s="56"/>
      <c r="V70" s="56"/>
      <c r="W70" s="56"/>
      <c r="X70" s="56"/>
    </row>
    <row r="71" spans="1:24" ht="15">
      <c r="A71" s="205" t="s">
        <v>70</v>
      </c>
      <c r="B71" s="205"/>
      <c r="C71" s="61"/>
      <c r="D71" s="61"/>
      <c r="E71" s="61"/>
      <c r="F71" s="61"/>
      <c r="G71" s="61"/>
      <c r="H71" s="61"/>
      <c r="I71" s="61"/>
      <c r="J71" s="61"/>
      <c r="S71" s="56"/>
      <c r="T71" s="56"/>
      <c r="U71" s="56"/>
      <c r="V71" s="56"/>
      <c r="W71" s="56"/>
      <c r="X71" s="56"/>
    </row>
    <row r="72" spans="1:24" ht="12" customHeight="1">
      <c r="A72" s="164"/>
      <c r="B72" s="165"/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6"/>
      <c r="U72" s="56"/>
      <c r="V72" s="56"/>
      <c r="W72" s="56"/>
      <c r="X72" s="56"/>
    </row>
    <row r="73" spans="1:24" ht="14.45" customHeight="1">
      <c r="A73" s="167"/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9"/>
      <c r="U73" s="56"/>
      <c r="V73" s="56"/>
      <c r="W73" s="56"/>
      <c r="X73" s="56"/>
    </row>
    <row r="74" spans="1:24" ht="12" customHeight="1">
      <c r="A74" s="170"/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2"/>
      <c r="U74" s="56"/>
      <c r="V74" s="56"/>
      <c r="W74" s="56"/>
      <c r="X74" s="56"/>
    </row>
    <row r="75" spans="1:24" ht="12" customHeight="1">
      <c r="A75" s="173"/>
      <c r="B75" s="174"/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5"/>
      <c r="U75" s="56"/>
      <c r="V75" s="56"/>
      <c r="W75" s="56"/>
      <c r="X75" s="56"/>
    </row>
    <row r="76" spans="1:24" ht="9.75" customHeight="1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56"/>
      <c r="T76" s="56"/>
      <c r="U76" s="56"/>
      <c r="V76" s="56"/>
      <c r="W76" s="56"/>
      <c r="X76" s="56"/>
    </row>
    <row r="77" spans="1:24" ht="20.25" customHeight="1">
      <c r="C77" s="193"/>
      <c r="D77" s="193"/>
      <c r="E77" s="193"/>
      <c r="F77" s="67"/>
      <c r="H77" s="194"/>
      <c r="I77" s="194"/>
      <c r="J77" s="67"/>
      <c r="K77" s="203"/>
      <c r="L77" s="203"/>
      <c r="M77" s="203"/>
      <c r="N77" s="203"/>
      <c r="O77" s="67"/>
      <c r="P77" s="67"/>
      <c r="R77" s="233" t="s">
        <v>101</v>
      </c>
      <c r="S77" s="233"/>
      <c r="T77" s="233"/>
      <c r="U77" s="56"/>
      <c r="V77" s="56"/>
      <c r="W77" s="56"/>
      <c r="X77" s="56"/>
    </row>
    <row r="78" spans="1:24" ht="11.25" customHeight="1">
      <c r="A78" s="55"/>
      <c r="C78" s="192" t="s">
        <v>100</v>
      </c>
      <c r="D78" s="192"/>
      <c r="E78" s="192"/>
      <c r="F78" s="77"/>
      <c r="G78" s="77"/>
      <c r="H78" s="191" t="s">
        <v>55</v>
      </c>
      <c r="I78" s="191"/>
      <c r="J78" s="77"/>
      <c r="K78" s="204" t="s">
        <v>75</v>
      </c>
      <c r="L78" s="204"/>
      <c r="M78" s="204"/>
      <c r="N78" s="204"/>
      <c r="S78" s="56"/>
      <c r="T78" s="56"/>
      <c r="U78" s="56"/>
      <c r="V78" s="56"/>
      <c r="W78" s="56"/>
      <c r="X78" s="56"/>
    </row>
    <row r="79" spans="1:24" ht="15" hidden="1">
      <c r="S79" s="56"/>
      <c r="T79" s="56"/>
      <c r="U79" s="56"/>
      <c r="V79" s="56"/>
      <c r="W79" s="56"/>
      <c r="X79" s="56"/>
    </row>
    <row r="80" spans="1:24" ht="14.45" hidden="1" customHeight="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</sheetData>
  <sheetProtection algorithmName="SHA-512" hashValue="4PGVHXGfOne6a3C983qk4+ulDvet01aj7exU/DeGgZ/c/i7l39hixhXJ/6mcdKvr2SttpPMxQENMhYwZnE3YKQ==" saltValue="IVf+8FBTfhmKVY8W5jw1+A==" spinCount="100000" sheet="1" selectLockedCells="1"/>
  <mergeCells count="259">
    <mergeCell ref="R77:T77"/>
    <mergeCell ref="C2:F2"/>
    <mergeCell ref="A1:P1"/>
    <mergeCell ref="S20:T20"/>
    <mergeCell ref="A39:F39"/>
    <mergeCell ref="H5:J5"/>
    <mergeCell ref="H6:J6"/>
    <mergeCell ref="B9:D9"/>
    <mergeCell ref="C7:D7"/>
    <mergeCell ref="F9:I9"/>
    <mergeCell ref="F10:I10"/>
    <mergeCell ref="T6:T9"/>
    <mergeCell ref="A2:B2"/>
    <mergeCell ref="K3:L3"/>
    <mergeCell ref="K4:L4"/>
    <mergeCell ref="K5:L5"/>
    <mergeCell ref="A5:B5"/>
    <mergeCell ref="A3:B3"/>
    <mergeCell ref="A4:B4"/>
    <mergeCell ref="C3:F3"/>
    <mergeCell ref="C4:F4"/>
    <mergeCell ref="H2:J2"/>
    <mergeCell ref="H4:J4"/>
    <mergeCell ref="H3:J3"/>
    <mergeCell ref="K2:L2"/>
    <mergeCell ref="C5:F5"/>
    <mergeCell ref="B52:D52"/>
    <mergeCell ref="B53:D53"/>
    <mergeCell ref="B54:D54"/>
    <mergeCell ref="B55:D55"/>
    <mergeCell ref="A7:B7"/>
    <mergeCell ref="S12:T12"/>
    <mergeCell ref="S13:T13"/>
    <mergeCell ref="S14:T14"/>
    <mergeCell ref="S15:T15"/>
    <mergeCell ref="P12:Q12"/>
    <mergeCell ref="P13:Q13"/>
    <mergeCell ref="P14:Q14"/>
    <mergeCell ref="P15:Q15"/>
    <mergeCell ref="N12:O12"/>
    <mergeCell ref="N13:O13"/>
    <mergeCell ref="N14:O14"/>
    <mergeCell ref="N15:O15"/>
    <mergeCell ref="S16:T16"/>
    <mergeCell ref="S17:T17"/>
    <mergeCell ref="S18:T18"/>
    <mergeCell ref="S19:T19"/>
    <mergeCell ref="B10:D10"/>
    <mergeCell ref="A11:C11"/>
    <mergeCell ref="J39:L39"/>
    <mergeCell ref="B12:D12"/>
    <mergeCell ref="B13:D13"/>
    <mergeCell ref="B14:D14"/>
    <mergeCell ref="B15:D15"/>
    <mergeCell ref="B16:D16"/>
    <mergeCell ref="S23:T23"/>
    <mergeCell ref="S24:T24"/>
    <mergeCell ref="S25:T25"/>
    <mergeCell ref="S26:T26"/>
    <mergeCell ref="S27:T27"/>
    <mergeCell ref="S28:T28"/>
    <mergeCell ref="B26:D26"/>
    <mergeCell ref="B27:D27"/>
    <mergeCell ref="B28:D28"/>
    <mergeCell ref="B29:D29"/>
    <mergeCell ref="B30:D30"/>
    <mergeCell ref="N16:O16"/>
    <mergeCell ref="N17:O17"/>
    <mergeCell ref="N18:O18"/>
    <mergeCell ref="N19:O19"/>
    <mergeCell ref="N20:O20"/>
    <mergeCell ref="P16:Q16"/>
    <mergeCell ref="P17:Q17"/>
    <mergeCell ref="P18:Q18"/>
    <mergeCell ref="P19:Q19"/>
    <mergeCell ref="P20:Q20"/>
    <mergeCell ref="P25:Q25"/>
    <mergeCell ref="P26:Q26"/>
    <mergeCell ref="P27:Q27"/>
    <mergeCell ref="P30:Q30"/>
    <mergeCell ref="N31:O31"/>
    <mergeCell ref="P63:Q63"/>
    <mergeCell ref="N67:O67"/>
    <mergeCell ref="N59:O59"/>
    <mergeCell ref="P59:Q59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P67:Q67"/>
    <mergeCell ref="N62:O62"/>
    <mergeCell ref="P62:Q62"/>
    <mergeCell ref="N32:O32"/>
    <mergeCell ref="P33:Q33"/>
    <mergeCell ref="P34:Q34"/>
    <mergeCell ref="N42:O42"/>
    <mergeCell ref="P42:Q42"/>
    <mergeCell ref="N33:O33"/>
    <mergeCell ref="N34:O34"/>
    <mergeCell ref="K77:N77"/>
    <mergeCell ref="K78:N78"/>
    <mergeCell ref="N63:O63"/>
    <mergeCell ref="A71:B71"/>
    <mergeCell ref="A6:B6"/>
    <mergeCell ref="C6:F6"/>
    <mergeCell ref="K6:L6"/>
    <mergeCell ref="K7:L7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N46:O46"/>
    <mergeCell ref="N50:O50"/>
    <mergeCell ref="N54:O54"/>
    <mergeCell ref="M9:O9"/>
    <mergeCell ref="M10:O10"/>
    <mergeCell ref="K9:L9"/>
    <mergeCell ref="K10:L10"/>
    <mergeCell ref="H78:I78"/>
    <mergeCell ref="C78:E78"/>
    <mergeCell ref="C77:E77"/>
    <mergeCell ref="H77:I77"/>
    <mergeCell ref="B57:D57"/>
    <mergeCell ref="B58:D58"/>
    <mergeCell ref="B31:D31"/>
    <mergeCell ref="B32:D32"/>
    <mergeCell ref="B33:D33"/>
    <mergeCell ref="B34:D34"/>
    <mergeCell ref="B35:D35"/>
    <mergeCell ref="B36:D36"/>
    <mergeCell ref="B37:D37"/>
    <mergeCell ref="B42:D42"/>
    <mergeCell ref="B43:D43"/>
    <mergeCell ref="B44:D44"/>
    <mergeCell ref="B45:D45"/>
    <mergeCell ref="B46:D46"/>
    <mergeCell ref="B47:D47"/>
    <mergeCell ref="B56:D56"/>
    <mergeCell ref="B48:D48"/>
    <mergeCell ref="B49:D49"/>
    <mergeCell ref="B50:D50"/>
    <mergeCell ref="B51:D51"/>
    <mergeCell ref="S31:T31"/>
    <mergeCell ref="S32:T32"/>
    <mergeCell ref="N21:O21"/>
    <mergeCell ref="N22:O22"/>
    <mergeCell ref="N23:O23"/>
    <mergeCell ref="N24:O24"/>
    <mergeCell ref="N25:O25"/>
    <mergeCell ref="N26:O26"/>
    <mergeCell ref="N27:O27"/>
    <mergeCell ref="S22:T22"/>
    <mergeCell ref="S29:T29"/>
    <mergeCell ref="S30:T30"/>
    <mergeCell ref="N28:O28"/>
    <mergeCell ref="N29:O29"/>
    <mergeCell ref="N30:O30"/>
    <mergeCell ref="P28:Q28"/>
    <mergeCell ref="P29:Q29"/>
    <mergeCell ref="S21:T21"/>
    <mergeCell ref="P31:Q31"/>
    <mergeCell ref="P32:Q32"/>
    <mergeCell ref="P21:Q21"/>
    <mergeCell ref="P22:Q22"/>
    <mergeCell ref="P23:Q23"/>
    <mergeCell ref="P24:Q24"/>
    <mergeCell ref="N35:O35"/>
    <mergeCell ref="N36:O36"/>
    <mergeCell ref="N37:O37"/>
    <mergeCell ref="A41:P41"/>
    <mergeCell ref="S42:T42"/>
    <mergeCell ref="S33:T33"/>
    <mergeCell ref="S34:T34"/>
    <mergeCell ref="S35:T35"/>
    <mergeCell ref="S36:T36"/>
    <mergeCell ref="S37:T37"/>
    <mergeCell ref="P35:Q35"/>
    <mergeCell ref="P36:Q36"/>
    <mergeCell ref="P37:Q37"/>
    <mergeCell ref="N43:O43"/>
    <mergeCell ref="P43:Q43"/>
    <mergeCell ref="S43:T43"/>
    <mergeCell ref="N44:O44"/>
    <mergeCell ref="P44:Q44"/>
    <mergeCell ref="S44:T44"/>
    <mergeCell ref="N45:O45"/>
    <mergeCell ref="P45:Q45"/>
    <mergeCell ref="S45:T45"/>
    <mergeCell ref="S46:T46"/>
    <mergeCell ref="N47:O47"/>
    <mergeCell ref="P47:Q47"/>
    <mergeCell ref="S47:T47"/>
    <mergeCell ref="N48:O48"/>
    <mergeCell ref="P48:Q48"/>
    <mergeCell ref="S48:T48"/>
    <mergeCell ref="N49:O49"/>
    <mergeCell ref="P49:Q49"/>
    <mergeCell ref="S49:T49"/>
    <mergeCell ref="P46:Q46"/>
    <mergeCell ref="S50:T50"/>
    <mergeCell ref="N51:O51"/>
    <mergeCell ref="P51:Q51"/>
    <mergeCell ref="S51:T51"/>
    <mergeCell ref="N52:O52"/>
    <mergeCell ref="P52:Q52"/>
    <mergeCell ref="S52:T52"/>
    <mergeCell ref="N53:O53"/>
    <mergeCell ref="P53:Q53"/>
    <mergeCell ref="S53:T53"/>
    <mergeCell ref="P50:Q50"/>
    <mergeCell ref="S54:T54"/>
    <mergeCell ref="S62:T62"/>
    <mergeCell ref="S55:T55"/>
    <mergeCell ref="N56:O56"/>
    <mergeCell ref="P56:Q56"/>
    <mergeCell ref="S56:T56"/>
    <mergeCell ref="N57:O57"/>
    <mergeCell ref="P57:Q57"/>
    <mergeCell ref="S57:T57"/>
    <mergeCell ref="N58:O58"/>
    <mergeCell ref="P58:Q58"/>
    <mergeCell ref="S58:T58"/>
    <mergeCell ref="N55:O55"/>
    <mergeCell ref="P55:Q55"/>
    <mergeCell ref="P54:Q54"/>
    <mergeCell ref="Q1:T2"/>
    <mergeCell ref="Q4:S5"/>
    <mergeCell ref="T4:T5"/>
    <mergeCell ref="S67:T67"/>
    <mergeCell ref="A72:T73"/>
    <mergeCell ref="A74:T75"/>
    <mergeCell ref="M39:R39"/>
    <mergeCell ref="S63:T63"/>
    <mergeCell ref="N64:O64"/>
    <mergeCell ref="P64:Q64"/>
    <mergeCell ref="S64:T64"/>
    <mergeCell ref="N65:O65"/>
    <mergeCell ref="P65:Q65"/>
    <mergeCell ref="S65:T65"/>
    <mergeCell ref="N66:O66"/>
    <mergeCell ref="P66:Q66"/>
    <mergeCell ref="S66:T66"/>
    <mergeCell ref="S59:T59"/>
    <mergeCell ref="N60:O60"/>
    <mergeCell ref="P60:Q60"/>
    <mergeCell ref="S60:T60"/>
    <mergeCell ref="N61:O61"/>
    <mergeCell ref="P61:Q61"/>
    <mergeCell ref="S61:T61"/>
  </mergeCells>
  <conditionalFormatting sqref="J9">
    <cfRule type="expression" dxfId="7" priority="23">
      <formula>"&lt;$E$9"</formula>
    </cfRule>
  </conditionalFormatting>
  <conditionalFormatting sqref="J10">
    <cfRule type="expression" dxfId="6" priority="19">
      <formula>"&lt;$E$9"</formula>
    </cfRule>
  </conditionalFormatting>
  <conditionalFormatting sqref="T6">
    <cfRule type="containsText" dxfId="5" priority="5" operator="containsText" text="Choose">
      <formula>NOT(ISERROR(SEARCH("Choose",T6)))</formula>
    </cfRule>
    <cfRule type="containsText" dxfId="4" priority="7" operator="containsText" text="Enter">
      <formula>NOT(ISERROR(SEARCH("Enter",T6)))</formula>
    </cfRule>
  </conditionalFormatting>
  <conditionalFormatting sqref="R13:R37 R43:R67 M13:O37 M43:O67">
    <cfRule type="expression" dxfId="3" priority="6">
      <formula>$T$4="Unit Revision"</formula>
    </cfRule>
  </conditionalFormatting>
  <conditionalFormatting sqref="S10">
    <cfRule type="expression" dxfId="2" priority="4">
      <formula>$T$10&lt;&gt;""</formula>
    </cfRule>
  </conditionalFormatting>
  <conditionalFormatting sqref="T6:T9">
    <cfRule type="notContainsBlanks" dxfId="1" priority="2">
      <formula>LEN(TRIM(T6))&gt;0</formula>
    </cfRule>
  </conditionalFormatting>
  <conditionalFormatting sqref="C2:F2">
    <cfRule type="containsText" dxfId="0" priority="1" operator="containsText" text="LEGAL">
      <formula>NOT(ISERROR(SEARCH("LEGAL",C2)))</formula>
    </cfRule>
  </conditionalFormatting>
  <dataValidations xWindow="510" yWindow="402" count="4">
    <dataValidation type="list" allowBlank="1" showInputMessage="1" showErrorMessage="1" sqref="L13:L37 L43:L67" xr:uid="{129D9E07-F090-4023-8C7A-EF5EC8392436}">
      <formula1>"NC, Rehab"</formula1>
    </dataValidation>
    <dataValidation type="list" allowBlank="1" showInputMessage="1" showErrorMessage="1" prompt="M - Mobility_x000a_S - Sensory" sqref="I13:I37 I43:I67" xr:uid="{30867D03-AF78-46D9-AC81-FF5AA2409B79}">
      <formula1>"M, S"</formula1>
    </dataValidation>
    <dataValidation type="list" allowBlank="1" showInputMessage="1" showErrorMessage="1" sqref="G13:G37 G43:G67" xr:uid="{8461968F-269F-4D95-8F50-A3F4FA192469}">
      <formula1>"1, 2, 3, 4"</formula1>
    </dataValidation>
    <dataValidation type="list" allowBlank="1" showInputMessage="1" showErrorMessage="1" sqref="H13:H37 H43:H67" xr:uid="{BC8469A0-880F-4545-A2B8-3D549F16C102}">
      <formula1>"1, 1.5, 2, 2.5, 3"</formula1>
    </dataValidation>
  </dataValidations>
  <pageMargins left="0.45" right="0.45" top="0.5" bottom="0.5" header="0.3" footer="0.3"/>
  <pageSetup paperSize="5" scale="82" fitToHeight="0" orientation="landscape" r:id="rId1"/>
  <headerFooter>
    <oddFooter>&amp;L&amp;8SC Housing Form SRDP-14&amp;R&amp;8
 Rev:06/2026</oddFooter>
  </headerFooter>
  <rowBreaks count="1" manualBreakCount="1">
    <brk id="38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xWindow="510" yWindow="402" count="3">
        <x14:dataValidation type="list" allowBlank="1" showInputMessage="1" showErrorMessage="1" xr:uid="{189C3DF3-1079-4507-BAAB-28C8F9AF46BF}">
          <x14:formula1>
            <xm:f>Tables!$D$2:$D$10</xm:f>
          </x14:formula1>
          <xm:sqref>K13:K37 K43:K67</xm:sqref>
        </x14:dataValidation>
        <x14:dataValidation type="list" allowBlank="1" showInputMessage="1" showErrorMessage="1" xr:uid="{E3304C00-ECCA-4BC5-BFA2-E2B82204CE3D}">
          <x14:formula1>
            <xm:f>Tables!$A$2:$A$5</xm:f>
          </x14:formula1>
          <xm:sqref>J13:J37 J43:J67</xm:sqref>
        </x14:dataValidation>
        <x14:dataValidation type="list" allowBlank="1" showInputMessage="1" showErrorMessage="1" xr:uid="{7A9DCB9C-F5AE-482B-8700-B3DD4CCF6262}">
          <x14:formula1>
            <xm:f>Tables!$H$2:$H$6</xm:f>
          </x14:formula1>
          <xm:sqref>T4:T5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B6BDE-6951-47D3-B0DB-AF1A356BE6D4}">
  <sheetPr codeName="Sheet3"/>
  <dimension ref="A1:I10"/>
  <sheetViews>
    <sheetView workbookViewId="0">
      <selection activeCell="I6" sqref="I6"/>
    </sheetView>
  </sheetViews>
  <sheetFormatPr defaultRowHeight="15"/>
  <cols>
    <col min="4" max="4" width="16.7109375" customWidth="1"/>
    <col min="5" max="5" width="18.85546875" customWidth="1"/>
    <col min="8" max="8" width="44.5703125" customWidth="1"/>
    <col min="9" max="9" width="64.5703125" customWidth="1"/>
  </cols>
  <sheetData>
    <row r="1" spans="1:9">
      <c r="A1" s="88" t="s">
        <v>80</v>
      </c>
      <c r="D1" s="232" t="s">
        <v>10</v>
      </c>
      <c r="E1" s="232"/>
      <c r="H1" s="88" t="s">
        <v>87</v>
      </c>
    </row>
    <row r="2" spans="1:9">
      <c r="A2" t="s">
        <v>2</v>
      </c>
      <c r="D2" s="83">
        <v>0.3</v>
      </c>
      <c r="E2" s="84"/>
      <c r="H2" t="s">
        <v>93</v>
      </c>
      <c r="I2" t="s">
        <v>96</v>
      </c>
    </row>
    <row r="3" spans="1:9">
      <c r="A3" s="48" t="s">
        <v>3</v>
      </c>
      <c r="D3" s="83">
        <v>0.5</v>
      </c>
      <c r="E3" s="84"/>
      <c r="H3" t="s">
        <v>92</v>
      </c>
      <c r="I3" t="s">
        <v>94</v>
      </c>
    </row>
    <row r="4" spans="1:9">
      <c r="A4" s="48" t="s">
        <v>4</v>
      </c>
      <c r="D4" s="84" t="s">
        <v>59</v>
      </c>
      <c r="E4" s="85">
        <v>0.5</v>
      </c>
      <c r="H4" t="s">
        <v>91</v>
      </c>
      <c r="I4" t="s">
        <v>95</v>
      </c>
    </row>
    <row r="5" spans="1:9">
      <c r="A5" s="48" t="s">
        <v>76</v>
      </c>
      <c r="D5" s="84" t="s">
        <v>60</v>
      </c>
      <c r="E5" s="86" t="s">
        <v>56</v>
      </c>
      <c r="H5" t="s">
        <v>86</v>
      </c>
      <c r="I5" t="s">
        <v>98</v>
      </c>
    </row>
    <row r="6" spans="1:9">
      <c r="A6" s="48" t="s">
        <v>67</v>
      </c>
      <c r="D6" s="83">
        <v>0.6</v>
      </c>
      <c r="E6" s="84"/>
      <c r="H6" t="s">
        <v>85</v>
      </c>
      <c r="I6" t="s">
        <v>97</v>
      </c>
    </row>
    <row r="7" spans="1:9">
      <c r="D7" s="83">
        <v>0.8</v>
      </c>
      <c r="E7" s="84"/>
    </row>
    <row r="8" spans="1:9">
      <c r="D8" s="84" t="s">
        <v>72</v>
      </c>
      <c r="E8" s="84"/>
    </row>
    <row r="9" spans="1:9">
      <c r="D9" s="83" t="s">
        <v>77</v>
      </c>
      <c r="E9" s="84"/>
    </row>
    <row r="10" spans="1:9">
      <c r="D10" s="87" t="s">
        <v>78</v>
      </c>
      <c r="E10" s="84"/>
    </row>
  </sheetData>
  <sheetProtection algorithmName="SHA-512" hashValue="iae9O9l1HSDVGJJY9H76Th5SYcpMqU9R8xUk0Csjnd0SLCNLDVl071Fqp6e7PkTxBLhH/ZmN1xH7Y6F13Ugiag==" saltValue="6sNNxpW5bTFKBkduzisVvg==" spinCount="100000" sheet="1" objects="1" scenarios="1"/>
  <mergeCells count="1"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Unit Designation</vt:lpstr>
      <vt:lpstr>SRDP-14 Unit Designation </vt:lpstr>
      <vt:lpstr>Tables</vt:lpstr>
      <vt:lpstr>'SRDP-14 Unit Designation '!Print_Area</vt:lpstr>
    </vt:vector>
  </TitlesOfParts>
  <Company>SC State Housing Finance and Development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Cheezem, Bear 6-9345</dc:creator>
  <cp:lastModifiedBy>Becraft, Brenda 9171</cp:lastModifiedBy>
  <cp:lastPrinted>2026-07-02T13:19:39Z</cp:lastPrinted>
  <dcterms:created xsi:type="dcterms:W3CDTF">2015-04-14T18:08:28Z</dcterms:created>
  <dcterms:modified xsi:type="dcterms:W3CDTF">2026-07-02T14:44:59Z</dcterms:modified>
</cp:coreProperties>
</file>